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apparker\2_External TRM Work\Missouri\Characterizations\R3 T8\"/>
    </mc:Choice>
  </mc:AlternateContent>
  <bookViews>
    <workbookView xWindow="-15" yWindow="285" windowWidth="15375" windowHeight="5565" firstSheet="6" activeTab="6"/>
  </bookViews>
  <sheets>
    <sheet name="CFL" sheetId="3" state="hidden" r:id="rId1"/>
    <sheet name="CMH" sheetId="4" state="hidden" r:id="rId2"/>
    <sheet name="Elec - HID" sheetId="5" state="hidden" r:id="rId3"/>
    <sheet name="Halogen IR" sheetId="6" state="hidden" r:id="rId4"/>
    <sheet name="Specialty Products" sheetId="7" state="hidden" r:id="rId5"/>
    <sheet name="IPL_Ref_Lighting-HPT8-RWT8-NR" sheetId="13" state="hidden" r:id="rId6"/>
    <sheet name="HPT8 RWT8" sheetId="1" r:id="rId7"/>
    <sheet name="High Bay" sheetId="17" r:id="rId8"/>
    <sheet name="Reference Tables" sheetId="8" r:id="rId9"/>
    <sheet name="Assumptions" sheetId="16" r:id="rId10"/>
  </sheets>
  <externalReferences>
    <externalReference r:id="rId11"/>
    <externalReference r:id="rId12"/>
    <externalReference r:id="rId13"/>
    <externalReference r:id="rId14"/>
  </externalReferences>
  <definedNames>
    <definedName name="_Key1" localSheetId="9" hidden="1">#REF!</definedName>
    <definedName name="_Key1" localSheetId="7" hidden="1">#REF!</definedName>
    <definedName name="_Key1" localSheetId="5" hidden="1">#REF!</definedName>
    <definedName name="_Key1" hidden="1">#REF!</definedName>
    <definedName name="_key2" localSheetId="9" hidden="1">#REF!</definedName>
    <definedName name="_key2" localSheetId="7" hidden="1">#REF!</definedName>
    <definedName name="_key2" localSheetId="5" hidden="1">#REF!</definedName>
    <definedName name="_key2" hidden="1">#REF!</definedName>
    <definedName name="_MailEndCompose" localSheetId="9">Assumptions!$C$12</definedName>
    <definedName name="_Order1" hidden="1">255</definedName>
    <definedName name="_Sort" localSheetId="9" hidden="1">#REF!</definedName>
    <definedName name="_Sort" localSheetId="7" hidden="1">#REF!</definedName>
    <definedName name="_Sort" localSheetId="5" hidden="1">#REF!</definedName>
    <definedName name="_Sort" hidden="1">#REF!</definedName>
    <definedName name="AdminCost">'[1]Avoided Costs and Assumptions'!$F$12</definedName>
    <definedName name="CapacityBenefits">'[1]Avoided Costs and Assumptions'!$F$7</definedName>
    <definedName name="EnergyBenefits">'[1]Avoided Costs and Assumptions'!$F$6</definedName>
    <definedName name="OLE_LINK12" localSheetId="5">'[2]Original EEP AC 2002'!$E$45</definedName>
    <definedName name="OLE_LINK14" localSheetId="5">'[2]Original EEP AC 2002'!$E$205</definedName>
    <definedName name="OLE_LINK15" localSheetId="5">'[2]Original EEP AC 2002'!$E$205</definedName>
    <definedName name="_xlnm.Print_Area" localSheetId="0">CFL!$B$5:$P$9</definedName>
    <definedName name="_xlnm.Print_Area" localSheetId="1">CMH!$B$5:$Q$12</definedName>
    <definedName name="_xlnm.Print_Area" localSheetId="2">'Elec - HID'!$B$5:$P$20</definedName>
    <definedName name="_xlnm.Print_Area" localSheetId="3">'Halogen IR'!$B$5:$P$21</definedName>
    <definedName name="_xlnm.Print_Area" localSheetId="6">'HPT8 RWT8'!$B$4:$P$15</definedName>
    <definedName name="_xlnm.Print_Area" localSheetId="4">'Specialty Products'!$B$5:$P$18</definedName>
    <definedName name="REFERENCES" localSheetId="9">[4]References!#REF!</definedName>
    <definedName name="REFERENCES" localSheetId="7">[4]References!#REF!</definedName>
    <definedName name="REFERENCES">'Reference Tables'!#REF!</definedName>
    <definedName name="Z_03B93CCF_6975_4D5D_AC9B_D05400C5EAD1_.wvu.Cols" localSheetId="2" hidden="1">'Elec - HID'!$L:$M</definedName>
    <definedName name="Z_03B93CCF_6975_4D5D_AC9B_D05400C5EAD1_.wvu.Cols" localSheetId="3" hidden="1">'Halogen IR'!$K:$P,'Halogen IR'!$AE:$AE</definedName>
    <definedName name="Z_03B93CCF_6975_4D5D_AC9B_D05400C5EAD1_.wvu.Cols" localSheetId="6" hidden="1">'HPT8 RWT8'!#REF!</definedName>
    <definedName name="Z_03B93CCF_6975_4D5D_AC9B_D05400C5EAD1_.wvu.Cols" localSheetId="4" hidden="1">'Specialty Products'!$K:$P,'Specialty Products'!$AE:$AE</definedName>
    <definedName name="Z_03B93CCF_6975_4D5D_AC9B_D05400C5EAD1_.wvu.PrintArea" localSheetId="0" hidden="1">CFL!$B$5:$P$9</definedName>
    <definedName name="Z_03B93CCF_6975_4D5D_AC9B_D05400C5EAD1_.wvu.PrintArea" localSheetId="1" hidden="1">CMH!$B$5:$Q$12</definedName>
    <definedName name="Z_03B93CCF_6975_4D5D_AC9B_D05400C5EAD1_.wvu.PrintArea" localSheetId="2" hidden="1">'Elec - HID'!$B$5:$P$20</definedName>
    <definedName name="Z_03B93CCF_6975_4D5D_AC9B_D05400C5EAD1_.wvu.PrintArea" localSheetId="3" hidden="1">'Halogen IR'!$B$5:$P$21</definedName>
    <definedName name="Z_03B93CCF_6975_4D5D_AC9B_D05400C5EAD1_.wvu.PrintArea" localSheetId="6" hidden="1">'HPT8 RWT8'!$B$4:$P$15</definedName>
    <definedName name="Z_03B93CCF_6975_4D5D_AC9B_D05400C5EAD1_.wvu.PrintArea" localSheetId="4" hidden="1">'Specialty Products'!$B$5:$P$18</definedName>
    <definedName name="Z_096CEE5A_FAE2_4AA9_B2D1_2200253D3BEE_.wvu.Cols" localSheetId="2" hidden="1">'Elec - HID'!$L:$M</definedName>
    <definedName name="Z_096CEE5A_FAE2_4AA9_B2D1_2200253D3BEE_.wvu.Cols" localSheetId="3" hidden="1">'Halogen IR'!$K:$P,'Halogen IR'!$AE:$AE</definedName>
    <definedName name="Z_096CEE5A_FAE2_4AA9_B2D1_2200253D3BEE_.wvu.Cols" localSheetId="6" hidden="1">'HPT8 RWT8'!#REF!</definedName>
    <definedName name="Z_096CEE5A_FAE2_4AA9_B2D1_2200253D3BEE_.wvu.Cols" localSheetId="4" hidden="1">'Specialty Products'!$K:$P,'Specialty Products'!$AE:$AE</definedName>
    <definedName name="Z_096CEE5A_FAE2_4AA9_B2D1_2200253D3BEE_.wvu.PrintArea" localSheetId="0" hidden="1">CFL!$B$5:$P$9</definedName>
    <definedName name="Z_096CEE5A_FAE2_4AA9_B2D1_2200253D3BEE_.wvu.PrintArea" localSheetId="1" hidden="1">CMH!$B$5:$Q$12</definedName>
    <definedName name="Z_096CEE5A_FAE2_4AA9_B2D1_2200253D3BEE_.wvu.PrintArea" localSheetId="2" hidden="1">'Elec - HID'!$B$5:$P$20</definedName>
    <definedName name="Z_096CEE5A_FAE2_4AA9_B2D1_2200253D3BEE_.wvu.PrintArea" localSheetId="3" hidden="1">'Halogen IR'!$B$5:$P$21</definedName>
    <definedName name="Z_096CEE5A_FAE2_4AA9_B2D1_2200253D3BEE_.wvu.PrintArea" localSheetId="6" hidden="1">'HPT8 RWT8'!$B$4:$P$15</definedName>
    <definedName name="Z_096CEE5A_FAE2_4AA9_B2D1_2200253D3BEE_.wvu.PrintArea" localSheetId="4" hidden="1">'Specialty Products'!$B$5:$P$18</definedName>
    <definedName name="Z_5A8EF68D_CE60_47E3_B948_6313F53CB994_.wvu.Cols" localSheetId="2" hidden="1">'Elec - HID'!$L:$M</definedName>
    <definedName name="Z_5A8EF68D_CE60_47E3_B948_6313F53CB994_.wvu.Cols" localSheetId="3" hidden="1">'Halogen IR'!$K:$P,'Halogen IR'!$AE:$AE</definedName>
    <definedName name="Z_5A8EF68D_CE60_47E3_B948_6313F53CB994_.wvu.Cols" localSheetId="6" hidden="1">'HPT8 RWT8'!#REF!</definedName>
    <definedName name="Z_5A8EF68D_CE60_47E3_B948_6313F53CB994_.wvu.Cols" localSheetId="4" hidden="1">'Specialty Products'!$K:$P,'Specialty Products'!$AE:$AE</definedName>
    <definedName name="Z_5A8EF68D_CE60_47E3_B948_6313F53CB994_.wvu.PrintArea" localSheetId="0" hidden="1">CFL!$B$5:$P$9</definedName>
    <definedName name="Z_5A8EF68D_CE60_47E3_B948_6313F53CB994_.wvu.PrintArea" localSheetId="1" hidden="1">CMH!$B$5:$Q$12</definedName>
    <definedName name="Z_5A8EF68D_CE60_47E3_B948_6313F53CB994_.wvu.PrintArea" localSheetId="2" hidden="1">'Elec - HID'!$B$5:$P$20</definedName>
    <definedName name="Z_5A8EF68D_CE60_47E3_B948_6313F53CB994_.wvu.PrintArea" localSheetId="3" hidden="1">'Halogen IR'!$B$5:$P$21</definedName>
    <definedName name="Z_5A8EF68D_CE60_47E3_B948_6313F53CB994_.wvu.PrintArea" localSheetId="6" hidden="1">'HPT8 RWT8'!$B$4:$P$15</definedName>
    <definedName name="Z_5A8EF68D_CE60_47E3_B948_6313F53CB994_.wvu.PrintArea" localSheetId="4" hidden="1">'Specialty Products'!$B$5:$P$18</definedName>
    <definedName name="Z_8ED8E193_9407_41DD_91AE_C1AA28A8367D_.wvu.Cols" localSheetId="2" hidden="1">'Elec - HID'!$L:$M</definedName>
    <definedName name="Z_8ED8E193_9407_41DD_91AE_C1AA28A8367D_.wvu.Cols" localSheetId="3" hidden="1">'Halogen IR'!$K:$P,'Halogen IR'!$AE:$AE</definedName>
    <definedName name="Z_8ED8E193_9407_41DD_91AE_C1AA28A8367D_.wvu.Cols" localSheetId="6" hidden="1">'HPT8 RWT8'!#REF!</definedName>
    <definedName name="Z_8ED8E193_9407_41DD_91AE_C1AA28A8367D_.wvu.Cols" localSheetId="4" hidden="1">'Specialty Products'!$K:$P,'Specialty Products'!$AE:$AE</definedName>
    <definedName name="Z_8ED8E193_9407_41DD_91AE_C1AA28A8367D_.wvu.PrintArea" localSheetId="0" hidden="1">CFL!$B$5:$P$9</definedName>
    <definedName name="Z_8ED8E193_9407_41DD_91AE_C1AA28A8367D_.wvu.PrintArea" localSheetId="1" hidden="1">CMH!$B$5:$Q$12</definedName>
    <definedName name="Z_8ED8E193_9407_41DD_91AE_C1AA28A8367D_.wvu.PrintArea" localSheetId="2" hidden="1">'Elec - HID'!$B$5:$P$20</definedName>
    <definedName name="Z_8ED8E193_9407_41DD_91AE_C1AA28A8367D_.wvu.PrintArea" localSheetId="3" hidden="1">'Halogen IR'!$B$5:$P$21</definedName>
    <definedName name="Z_8ED8E193_9407_41DD_91AE_C1AA28A8367D_.wvu.PrintArea" localSheetId="6" hidden="1">'HPT8 RWT8'!$B$4:$P$15</definedName>
    <definedName name="Z_8ED8E193_9407_41DD_91AE_C1AA28A8367D_.wvu.PrintArea" localSheetId="4" hidden="1">'Specialty Products'!$B$5:$P$18</definedName>
    <definedName name="Z_A87E52D3_3961_4054_8724_2A48141B4F8D_.wvu.Cols" localSheetId="2" hidden="1">'Elec - HID'!$L:$M</definedName>
    <definedName name="Z_A87E52D3_3961_4054_8724_2A48141B4F8D_.wvu.Cols" localSheetId="3" hidden="1">'Halogen IR'!$K:$P,'Halogen IR'!$AE:$AE</definedName>
    <definedName name="Z_A87E52D3_3961_4054_8724_2A48141B4F8D_.wvu.Cols" localSheetId="6" hidden="1">'HPT8 RWT8'!#REF!</definedName>
    <definedName name="Z_A87E52D3_3961_4054_8724_2A48141B4F8D_.wvu.Cols" localSheetId="4" hidden="1">'Specialty Products'!$K:$P,'Specialty Products'!$AE:$AE</definedName>
    <definedName name="Z_A87E52D3_3961_4054_8724_2A48141B4F8D_.wvu.PrintArea" localSheetId="0" hidden="1">CFL!$B$5:$P$9</definedName>
    <definedName name="Z_A87E52D3_3961_4054_8724_2A48141B4F8D_.wvu.PrintArea" localSheetId="1" hidden="1">CMH!$B$5:$Q$12</definedName>
    <definedName name="Z_A87E52D3_3961_4054_8724_2A48141B4F8D_.wvu.PrintArea" localSheetId="2" hidden="1">'Elec - HID'!$B$5:$P$20</definedName>
    <definedName name="Z_A87E52D3_3961_4054_8724_2A48141B4F8D_.wvu.PrintArea" localSheetId="3" hidden="1">'Halogen IR'!$B$5:$P$21</definedName>
    <definedName name="Z_A87E52D3_3961_4054_8724_2A48141B4F8D_.wvu.PrintArea" localSheetId="6" hidden="1">'HPT8 RWT8'!$B$4:$P$15</definedName>
    <definedName name="Z_A87E52D3_3961_4054_8724_2A48141B4F8D_.wvu.PrintArea" localSheetId="4" hidden="1">'Specialty Products'!$B$5:$P$18</definedName>
    <definedName name="Z_DC0840CC_6635_44F8_AFA1_488FAD35514B_.wvu.Cols" localSheetId="2" hidden="1">'Elec - HID'!$L:$M</definedName>
    <definedName name="Z_DC0840CC_6635_44F8_AFA1_488FAD35514B_.wvu.Cols" localSheetId="3" hidden="1">'Halogen IR'!$K:$P,'Halogen IR'!$AE:$AE</definedName>
    <definedName name="Z_DC0840CC_6635_44F8_AFA1_488FAD35514B_.wvu.Cols" localSheetId="6" hidden="1">'HPT8 RWT8'!#REF!</definedName>
    <definedName name="Z_DC0840CC_6635_44F8_AFA1_488FAD35514B_.wvu.Cols" localSheetId="4" hidden="1">'Specialty Products'!$K:$P,'Specialty Products'!$AE:$AE</definedName>
    <definedName name="Z_DC0840CC_6635_44F8_AFA1_488FAD35514B_.wvu.PrintArea" localSheetId="0" hidden="1">CFL!$B$5:$P$9</definedName>
    <definedName name="Z_DC0840CC_6635_44F8_AFA1_488FAD35514B_.wvu.PrintArea" localSheetId="1" hidden="1">CMH!$B$5:$Q$12</definedName>
    <definedName name="Z_DC0840CC_6635_44F8_AFA1_488FAD35514B_.wvu.PrintArea" localSheetId="2" hidden="1">'Elec - HID'!$B$5:$P$20</definedName>
    <definedName name="Z_DC0840CC_6635_44F8_AFA1_488FAD35514B_.wvu.PrintArea" localSheetId="3" hidden="1">'Halogen IR'!$B$5:$P$21</definedName>
    <definedName name="Z_DC0840CC_6635_44F8_AFA1_488FAD35514B_.wvu.PrintArea" localSheetId="6" hidden="1">'HPT8 RWT8'!$B$4:$P$15</definedName>
    <definedName name="Z_DC0840CC_6635_44F8_AFA1_488FAD35514B_.wvu.PrintArea" localSheetId="4" hidden="1">'Specialty Products'!$B$5:$P$18</definedName>
  </definedNames>
  <calcPr calcId="152511"/>
  <customWorkbookViews>
    <customWorkbookView name="Alison Hollingsworth - Personal View" guid="{8ED8E193-9407-41DD-91AE-C1AA28A8367D}" mergeInterval="0" personalView="1" maximized="1" windowWidth="1280" windowHeight="575" activeSheetId="1"/>
    <customWorkbookView name="lbadger - Personal View" guid="{A87E52D3-3961-4054-8724-2A48141B4F8D}" mergeInterval="0" personalView="1" maximized="1" yWindow="-4" windowWidth="1276" windowHeight="589" activeSheetId="2"/>
    <customWorkbookView name="garnold - Personal View" guid="{096CEE5A-FAE2-4AA9-B2D1-2200253D3BEE}" mergeInterval="0" personalView="1" maximized="1" xWindow="1" yWindow="1" windowWidth="1276" windowHeight="833" activeSheetId="2"/>
    <customWorkbookView name="Gabe Arnold - Personal View" guid="{DC0840CC-6635-44F8-AFA1-488FAD35514B}" mergeInterval="0" personalView="1" maximized="1" windowWidth="1276" windowHeight="660" activeSheetId="1"/>
    <customWorkbookView name="Nikola Janjic - Personal View" guid="{5A8EF68D-CE60-47E3-B948-6313F53CB994}" mergeInterval="0" personalView="1" maximized="1" windowWidth="1680" windowHeight="805" activeSheetId="2"/>
    <customWorkbookView name="Dan Mellinger - Personal View" guid="{03B93CCF-6975-4D5D-AC9B-D05400C5EAD1}" mergeInterval="0" personalView="1" maximized="1" windowWidth="1362" windowHeight="543" activeSheetId="2"/>
  </customWorkbookViews>
</workbook>
</file>

<file path=xl/calcChain.xml><?xml version="1.0" encoding="utf-8"?>
<calcChain xmlns="http://schemas.openxmlformats.org/spreadsheetml/2006/main">
  <c r="V15" i="17" l="1"/>
  <c r="V16" i="17"/>
  <c r="V17" i="17"/>
  <c r="V18" i="17"/>
  <c r="V14" i="17"/>
  <c r="T15" i="17"/>
  <c r="T16" i="17"/>
  <c r="T17" i="17"/>
  <c r="T18" i="17"/>
  <c r="T14" i="17"/>
  <c r="Q16" i="17"/>
  <c r="Q18" i="17"/>
  <c r="Q14" i="17"/>
  <c r="O16" i="17"/>
  <c r="O18" i="17"/>
  <c r="O14" i="17"/>
  <c r="E15" i="17"/>
  <c r="F15" i="17"/>
  <c r="E16" i="17"/>
  <c r="F16" i="17"/>
  <c r="E17" i="17"/>
  <c r="F17" i="17"/>
  <c r="E18" i="17"/>
  <c r="F18" i="17"/>
  <c r="E19" i="17"/>
  <c r="F19" i="17"/>
  <c r="F14" i="17"/>
  <c r="E14" i="17"/>
  <c r="D15" i="17"/>
  <c r="D16" i="17"/>
  <c r="D17" i="17"/>
  <c r="D18" i="17"/>
  <c r="D19" i="17"/>
  <c r="D14" i="17"/>
  <c r="C15" i="17"/>
  <c r="C16" i="17"/>
  <c r="C17" i="17"/>
  <c r="C18" i="17"/>
  <c r="C19" i="17"/>
  <c r="C14" i="17"/>
  <c r="A18" i="17"/>
  <c r="A19" i="17"/>
  <c r="A14" i="17"/>
  <c r="A15" i="17"/>
  <c r="A16" i="17"/>
  <c r="A17" i="17"/>
  <c r="K95" i="1"/>
  <c r="K96" i="1"/>
  <c r="K97" i="1"/>
  <c r="K98" i="1"/>
  <c r="K99" i="1"/>
  <c r="K100" i="1"/>
  <c r="K101" i="1"/>
  <c r="K102" i="1"/>
  <c r="K103" i="1"/>
  <c r="K104" i="1"/>
  <c r="K105" i="1"/>
  <c r="K106" i="1"/>
  <c r="K107" i="1"/>
  <c r="K108" i="1"/>
  <c r="K109" i="1"/>
  <c r="K110" i="1"/>
  <c r="K111" i="1"/>
  <c r="K112" i="1"/>
  <c r="K113" i="1"/>
  <c r="K94" i="1"/>
  <c r="J95" i="1"/>
  <c r="J96" i="1"/>
  <c r="J97" i="1"/>
  <c r="J98" i="1"/>
  <c r="J99" i="1"/>
  <c r="J100" i="1"/>
  <c r="J101" i="1"/>
  <c r="J102" i="1"/>
  <c r="J103" i="1"/>
  <c r="J104" i="1"/>
  <c r="J105" i="1"/>
  <c r="J106" i="1"/>
  <c r="J107" i="1"/>
  <c r="J108" i="1"/>
  <c r="J109" i="1"/>
  <c r="J110" i="1"/>
  <c r="J111" i="1"/>
  <c r="J112" i="1"/>
  <c r="J113" i="1"/>
  <c r="J94" i="1"/>
  <c r="I95" i="1"/>
  <c r="I96" i="1"/>
  <c r="I97" i="1"/>
  <c r="I98" i="1"/>
  <c r="I99" i="1"/>
  <c r="I100" i="1"/>
  <c r="I101" i="1"/>
  <c r="I102" i="1"/>
  <c r="I103" i="1"/>
  <c r="I104" i="1"/>
  <c r="I105" i="1"/>
  <c r="I106" i="1"/>
  <c r="I107" i="1"/>
  <c r="I108" i="1"/>
  <c r="I109" i="1"/>
  <c r="I110" i="1"/>
  <c r="I111" i="1"/>
  <c r="I112" i="1"/>
  <c r="I113" i="1"/>
  <c r="I94" i="1"/>
  <c r="H82" i="1"/>
  <c r="H83" i="1"/>
  <c r="H84" i="1"/>
  <c r="H85" i="1"/>
  <c r="H86" i="1"/>
  <c r="H87" i="1"/>
  <c r="H88" i="1"/>
  <c r="H89" i="1"/>
  <c r="H90" i="1"/>
  <c r="H81" i="1"/>
  <c r="AF15" i="1"/>
  <c r="AF14" i="1"/>
  <c r="AF13" i="1"/>
  <c r="AF12" i="1"/>
  <c r="AF11" i="1"/>
  <c r="AF10" i="1"/>
  <c r="AF9" i="1"/>
  <c r="AF8" i="1"/>
  <c r="AF7" i="1"/>
  <c r="AF6" i="1"/>
  <c r="H95" i="1"/>
  <c r="H96" i="1"/>
  <c r="H97" i="1"/>
  <c r="H98" i="1"/>
  <c r="H99" i="1"/>
  <c r="H100" i="1"/>
  <c r="H101" i="1"/>
  <c r="H102" i="1"/>
  <c r="H103" i="1"/>
  <c r="H104" i="1"/>
  <c r="H105" i="1"/>
  <c r="H106" i="1"/>
  <c r="H107" i="1"/>
  <c r="H108" i="1"/>
  <c r="H109" i="1"/>
  <c r="H110" i="1"/>
  <c r="H111" i="1"/>
  <c r="H112" i="1"/>
  <c r="H113" i="1"/>
  <c r="H94" i="1"/>
  <c r="G113" i="1"/>
  <c r="G95" i="1"/>
  <c r="G96" i="1"/>
  <c r="G97" i="1"/>
  <c r="G98" i="1"/>
  <c r="G99" i="1"/>
  <c r="G100" i="1"/>
  <c r="G101" i="1"/>
  <c r="G102" i="1"/>
  <c r="G103" i="1"/>
  <c r="G104" i="1"/>
  <c r="G105" i="1"/>
  <c r="G106" i="1"/>
  <c r="G107" i="1"/>
  <c r="G108" i="1"/>
  <c r="G109" i="1"/>
  <c r="G110" i="1"/>
  <c r="G111" i="1"/>
  <c r="G112" i="1"/>
  <c r="G94" i="1"/>
  <c r="F95" i="1"/>
  <c r="F96" i="1"/>
  <c r="F97" i="1"/>
  <c r="F98" i="1"/>
  <c r="F99" i="1"/>
  <c r="F100" i="1"/>
  <c r="F101" i="1"/>
  <c r="F102" i="1"/>
  <c r="F103" i="1"/>
  <c r="F104" i="1"/>
  <c r="F105" i="1"/>
  <c r="F106" i="1"/>
  <c r="F107" i="1"/>
  <c r="F108" i="1"/>
  <c r="F109" i="1"/>
  <c r="F110" i="1"/>
  <c r="F111" i="1"/>
  <c r="F112" i="1"/>
  <c r="F113" i="1"/>
  <c r="F94" i="1"/>
  <c r="E113" i="1"/>
  <c r="E112" i="1"/>
  <c r="E111" i="1"/>
  <c r="E110" i="1"/>
  <c r="E109" i="1"/>
  <c r="E108" i="1"/>
  <c r="E107" i="1"/>
  <c r="E106" i="1"/>
  <c r="E105" i="1"/>
  <c r="E104" i="1"/>
  <c r="E103" i="1"/>
  <c r="E102" i="1"/>
  <c r="E101" i="1"/>
  <c r="E100" i="1"/>
  <c r="E99" i="1"/>
  <c r="E98" i="1"/>
  <c r="E97" i="1"/>
  <c r="E96" i="1"/>
  <c r="E95" i="1"/>
  <c r="E94" i="1"/>
  <c r="D98" i="1"/>
  <c r="D102" i="1"/>
  <c r="D105" i="1"/>
  <c r="D106" i="1"/>
  <c r="D108" i="1"/>
  <c r="D109" i="1"/>
  <c r="D110" i="1"/>
  <c r="D112" i="1"/>
  <c r="D113" i="1"/>
  <c r="D94" i="1"/>
  <c r="C95" i="1"/>
  <c r="C96" i="1"/>
  <c r="C97" i="1"/>
  <c r="C98" i="1"/>
  <c r="C99" i="1"/>
  <c r="C100" i="1"/>
  <c r="C101" i="1"/>
  <c r="C102" i="1"/>
  <c r="C103" i="1"/>
  <c r="C104" i="1"/>
  <c r="C105" i="1"/>
  <c r="C106" i="1"/>
  <c r="C107" i="1"/>
  <c r="C108" i="1"/>
  <c r="C109" i="1"/>
  <c r="C110" i="1"/>
  <c r="C111" i="1"/>
  <c r="C112" i="1"/>
  <c r="C113" i="1"/>
  <c r="C94" i="1"/>
  <c r="B95" i="1"/>
  <c r="B96" i="1"/>
  <c r="B97" i="1"/>
  <c r="B98" i="1"/>
  <c r="B99" i="1"/>
  <c r="B100" i="1"/>
  <c r="B101" i="1"/>
  <c r="B102" i="1"/>
  <c r="B103" i="1"/>
  <c r="B104" i="1"/>
  <c r="B105" i="1"/>
  <c r="B106" i="1"/>
  <c r="B107" i="1"/>
  <c r="B108" i="1"/>
  <c r="B109" i="1"/>
  <c r="B110" i="1"/>
  <c r="B111" i="1"/>
  <c r="B112" i="1"/>
  <c r="B113" i="1"/>
  <c r="B94" i="1"/>
  <c r="AI20" i="1"/>
  <c r="AH15" i="1"/>
  <c r="AH14" i="1"/>
  <c r="AH13" i="1"/>
  <c r="AH12" i="1"/>
  <c r="AH11" i="1"/>
  <c r="AH10" i="1"/>
  <c r="AH9" i="1"/>
  <c r="AH8" i="1"/>
  <c r="AH7" i="1"/>
  <c r="AH6" i="1"/>
  <c r="V15" i="1"/>
  <c r="V29" i="1" s="1"/>
  <c r="V39" i="1" s="1"/>
  <c r="V14" i="1"/>
  <c r="V28" i="1" s="1"/>
  <c r="V13" i="1"/>
  <c r="V27" i="1" s="1"/>
  <c r="V12" i="1"/>
  <c r="V26" i="1" s="1"/>
  <c r="V36" i="1" s="1"/>
  <c r="V11" i="1"/>
  <c r="V25" i="1" s="1"/>
  <c r="V35" i="1" s="1"/>
  <c r="V10" i="1"/>
  <c r="V9" i="1"/>
  <c r="V23" i="1" s="1"/>
  <c r="V8" i="1"/>
  <c r="V22" i="1" s="1"/>
  <c r="V32" i="1" s="1"/>
  <c r="V7" i="1"/>
  <c r="V21" i="1" s="1"/>
  <c r="V31" i="1" s="1"/>
  <c r="V24" i="1"/>
  <c r="V34" i="1" s="1"/>
  <c r="V6" i="1"/>
  <c r="V20" i="1" s="1"/>
  <c r="AL20" i="1"/>
  <c r="AE23" i="1"/>
  <c r="AE39" i="1"/>
  <c r="U21" i="1"/>
  <c r="U31" i="1" s="1"/>
  <c r="W21" i="1"/>
  <c r="W31" i="1" s="1"/>
  <c r="X21" i="1"/>
  <c r="X31" i="1" s="1"/>
  <c r="Y21" i="1"/>
  <c r="Y31" i="1" s="1"/>
  <c r="AH31" i="1" s="1"/>
  <c r="Z21" i="1"/>
  <c r="Z31" i="1" s="1"/>
  <c r="AA21" i="1"/>
  <c r="AA31" i="1" s="1"/>
  <c r="AB21" i="1"/>
  <c r="AB31" i="1" s="1"/>
  <c r="AC21" i="1"/>
  <c r="AC31" i="1" s="1"/>
  <c r="U22" i="1"/>
  <c r="U32" i="1" s="1"/>
  <c r="W22" i="1"/>
  <c r="W32" i="1" s="1"/>
  <c r="X22" i="1"/>
  <c r="X32" i="1" s="1"/>
  <c r="Y22" i="1"/>
  <c r="Y32" i="1" s="1"/>
  <c r="AH32" i="1" s="1"/>
  <c r="Z22" i="1"/>
  <c r="Z32" i="1" s="1"/>
  <c r="AA22" i="1"/>
  <c r="AA32" i="1" s="1"/>
  <c r="AB22" i="1"/>
  <c r="AB32" i="1" s="1"/>
  <c r="AC22" i="1"/>
  <c r="AC32" i="1" s="1"/>
  <c r="U23" i="1"/>
  <c r="U33" i="1" s="1"/>
  <c r="W23" i="1"/>
  <c r="W33" i="1" s="1"/>
  <c r="X23" i="1"/>
  <c r="X33" i="1" s="1"/>
  <c r="Y23" i="1"/>
  <c r="Y33" i="1" s="1"/>
  <c r="AH33" i="1" s="1"/>
  <c r="Z23" i="1"/>
  <c r="Z33" i="1" s="1"/>
  <c r="AA23" i="1"/>
  <c r="AA33" i="1" s="1"/>
  <c r="AB23" i="1"/>
  <c r="AB33" i="1" s="1"/>
  <c r="AC23" i="1"/>
  <c r="AC33" i="1" s="1"/>
  <c r="U24" i="1"/>
  <c r="U34" i="1" s="1"/>
  <c r="W24" i="1"/>
  <c r="W34" i="1" s="1"/>
  <c r="X24" i="1"/>
  <c r="X34" i="1" s="1"/>
  <c r="Y24" i="1"/>
  <c r="Y34" i="1" s="1"/>
  <c r="AH34" i="1" s="1"/>
  <c r="Z24" i="1"/>
  <c r="Z34" i="1" s="1"/>
  <c r="AB24" i="1"/>
  <c r="AB34" i="1" s="1"/>
  <c r="U25" i="1"/>
  <c r="U35" i="1" s="1"/>
  <c r="W25" i="1"/>
  <c r="W35" i="1" s="1"/>
  <c r="X25" i="1"/>
  <c r="X35" i="1" s="1"/>
  <c r="Y25" i="1"/>
  <c r="Y35" i="1" s="1"/>
  <c r="AH35" i="1" s="1"/>
  <c r="Z25" i="1"/>
  <c r="Z35" i="1" s="1"/>
  <c r="AA25" i="1"/>
  <c r="AA35" i="1" s="1"/>
  <c r="AB25" i="1"/>
  <c r="AB35" i="1" s="1"/>
  <c r="AC25" i="1"/>
  <c r="AC35" i="1" s="1"/>
  <c r="U26" i="1"/>
  <c r="U36" i="1" s="1"/>
  <c r="W26" i="1"/>
  <c r="W36" i="1" s="1"/>
  <c r="X26" i="1"/>
  <c r="X36" i="1" s="1"/>
  <c r="Y26" i="1"/>
  <c r="Y36" i="1" s="1"/>
  <c r="AH36" i="1" s="1"/>
  <c r="Z26" i="1"/>
  <c r="Z36" i="1" s="1"/>
  <c r="AA26" i="1"/>
  <c r="AA36" i="1" s="1"/>
  <c r="AB26" i="1"/>
  <c r="AB36" i="1" s="1"/>
  <c r="AC26" i="1"/>
  <c r="AC36" i="1" s="1"/>
  <c r="U27" i="1"/>
  <c r="U37" i="1" s="1"/>
  <c r="W27" i="1"/>
  <c r="W37" i="1" s="1"/>
  <c r="X27" i="1"/>
  <c r="X37" i="1" s="1"/>
  <c r="Y27" i="1"/>
  <c r="Y37" i="1" s="1"/>
  <c r="AH37" i="1" s="1"/>
  <c r="Z27" i="1"/>
  <c r="Z37" i="1" s="1"/>
  <c r="AA27" i="1"/>
  <c r="AA37" i="1" s="1"/>
  <c r="AB27" i="1"/>
  <c r="AB37" i="1" s="1"/>
  <c r="AC27" i="1"/>
  <c r="AC37" i="1" s="1"/>
  <c r="U28" i="1"/>
  <c r="U38" i="1" s="1"/>
  <c r="W28" i="1"/>
  <c r="W38" i="1" s="1"/>
  <c r="X28" i="1"/>
  <c r="X38" i="1" s="1"/>
  <c r="Y28" i="1"/>
  <c r="Y38" i="1" s="1"/>
  <c r="AH38" i="1" s="1"/>
  <c r="Z28" i="1"/>
  <c r="Z38" i="1" s="1"/>
  <c r="AA28" i="1"/>
  <c r="AA38" i="1" s="1"/>
  <c r="AB28" i="1"/>
  <c r="AB38" i="1" s="1"/>
  <c r="AC28" i="1"/>
  <c r="AC38" i="1" s="1"/>
  <c r="U29" i="1"/>
  <c r="U39" i="1" s="1"/>
  <c r="W29" i="1"/>
  <c r="W39" i="1" s="1"/>
  <c r="X29" i="1"/>
  <c r="X39" i="1" s="1"/>
  <c r="Y29" i="1"/>
  <c r="AH29" i="1" s="1"/>
  <c r="Z29" i="1"/>
  <c r="Z39" i="1" s="1"/>
  <c r="AB29" i="1"/>
  <c r="AB39" i="1" s="1"/>
  <c r="W20" i="1"/>
  <c r="W30" i="1" s="1"/>
  <c r="X20" i="1"/>
  <c r="X30" i="1" s="1"/>
  <c r="Y20" i="1"/>
  <c r="Y30" i="1" s="1"/>
  <c r="AH30" i="1" s="1"/>
  <c r="Z20" i="1"/>
  <c r="Z30" i="1" s="1"/>
  <c r="AA20" i="1"/>
  <c r="AA30" i="1" s="1"/>
  <c r="AB20" i="1"/>
  <c r="AB30" i="1" s="1"/>
  <c r="AC20" i="1"/>
  <c r="AC30" i="1" s="1"/>
  <c r="U20" i="1"/>
  <c r="U30" i="1" s="1"/>
  <c r="Z19" i="1"/>
  <c r="AA19" i="1"/>
  <c r="AB19" i="1"/>
  <c r="AC19" i="1"/>
  <c r="AD19" i="1"/>
  <c r="X19" i="1"/>
  <c r="Y19" i="1"/>
  <c r="U19" i="1"/>
  <c r="V19" i="1"/>
  <c r="W19" i="1"/>
  <c r="T21" i="1"/>
  <c r="T31" i="1" s="1"/>
  <c r="T22" i="1"/>
  <c r="T32" i="1" s="1"/>
  <c r="T23" i="1"/>
  <c r="T33" i="1" s="1"/>
  <c r="D107" i="1" s="1"/>
  <c r="T24" i="1"/>
  <c r="T34" i="1" s="1"/>
  <c r="T25" i="1"/>
  <c r="T35" i="1" s="1"/>
  <c r="T26" i="1"/>
  <c r="T36" i="1" s="1"/>
  <c r="T27" i="1"/>
  <c r="T37" i="1" s="1"/>
  <c r="D111" i="1" s="1"/>
  <c r="T28" i="1"/>
  <c r="T38" i="1" s="1"/>
  <c r="T29" i="1"/>
  <c r="T39" i="1" s="1"/>
  <c r="T20" i="1"/>
  <c r="T30" i="1" s="1"/>
  <c r="D104" i="1" s="1"/>
  <c r="T19" i="1"/>
  <c r="S18" i="1"/>
  <c r="S21" i="1"/>
  <c r="S22" i="1"/>
  <c r="S23" i="1"/>
  <c r="S24" i="1"/>
  <c r="S25" i="1"/>
  <c r="S26" i="1"/>
  <c r="S27" i="1"/>
  <c r="S28" i="1"/>
  <c r="S29" i="1"/>
  <c r="S30" i="1"/>
  <c r="S31" i="1"/>
  <c r="S32" i="1"/>
  <c r="S33" i="1"/>
  <c r="S34" i="1"/>
  <c r="S35" i="1"/>
  <c r="S36" i="1"/>
  <c r="S37" i="1"/>
  <c r="S38" i="1"/>
  <c r="S39" i="1"/>
  <c r="S20" i="1"/>
  <c r="F76" i="1"/>
  <c r="F75" i="1"/>
  <c r="F74" i="1"/>
  <c r="F73" i="1"/>
  <c r="F72" i="1"/>
  <c r="F71" i="1"/>
  <c r="F70" i="1"/>
  <c r="F69" i="1"/>
  <c r="F68" i="1"/>
  <c r="F67" i="1"/>
  <c r="F66" i="1"/>
  <c r="F65" i="1"/>
  <c r="F64" i="1"/>
  <c r="F63" i="1"/>
  <c r="F62" i="1"/>
  <c r="F61" i="1"/>
  <c r="F60" i="1"/>
  <c r="F59" i="1"/>
  <c r="F58" i="1"/>
  <c r="F57" i="1"/>
  <c r="G39" i="1"/>
  <c r="D76" i="1" s="1"/>
  <c r="G38" i="1"/>
  <c r="AE38" i="1" s="1"/>
  <c r="G37" i="1"/>
  <c r="AE37" i="1" s="1"/>
  <c r="G36" i="1"/>
  <c r="AE36" i="1" s="1"/>
  <c r="G35" i="1"/>
  <c r="D72" i="1" s="1"/>
  <c r="G34" i="1"/>
  <c r="AE34" i="1" s="1"/>
  <c r="G33" i="1"/>
  <c r="AE33" i="1" s="1"/>
  <c r="G32" i="1"/>
  <c r="AE32" i="1" s="1"/>
  <c r="G31" i="1"/>
  <c r="D68" i="1" s="1"/>
  <c r="G30" i="1"/>
  <c r="AE30" i="1" s="1"/>
  <c r="G29" i="1"/>
  <c r="AE29" i="1" s="1"/>
  <c r="G28" i="1"/>
  <c r="AE28" i="1" s="1"/>
  <c r="G27" i="1"/>
  <c r="D64" i="1" s="1"/>
  <c r="G26" i="1"/>
  <c r="AE26" i="1" s="1"/>
  <c r="G25" i="1"/>
  <c r="AE25" i="1" s="1"/>
  <c r="G24" i="1"/>
  <c r="AE24" i="1" s="1"/>
  <c r="G23" i="1"/>
  <c r="D60" i="1" s="1"/>
  <c r="G22" i="1"/>
  <c r="AE22" i="1" s="1"/>
  <c r="G21" i="1"/>
  <c r="AE21" i="1" s="1"/>
  <c r="G20" i="1"/>
  <c r="AE20" i="1" s="1"/>
  <c r="K39" i="1"/>
  <c r="J39" i="1"/>
  <c r="E39" i="1"/>
  <c r="K38" i="1"/>
  <c r="J38" i="1"/>
  <c r="E38" i="1"/>
  <c r="K37" i="1"/>
  <c r="J37" i="1"/>
  <c r="E37" i="1"/>
  <c r="K36" i="1"/>
  <c r="J36" i="1"/>
  <c r="E36" i="1"/>
  <c r="K35" i="1"/>
  <c r="J35" i="1"/>
  <c r="E35" i="1"/>
  <c r="K34" i="1"/>
  <c r="J34" i="1"/>
  <c r="E34" i="1"/>
  <c r="K33" i="1"/>
  <c r="J33" i="1"/>
  <c r="E33" i="1"/>
  <c r="K32" i="1"/>
  <c r="J32" i="1"/>
  <c r="E32" i="1"/>
  <c r="K31" i="1"/>
  <c r="J31" i="1"/>
  <c r="E31" i="1"/>
  <c r="K30" i="1"/>
  <c r="J30" i="1"/>
  <c r="E30" i="1"/>
  <c r="I29" i="1"/>
  <c r="E29" i="1"/>
  <c r="I28" i="1"/>
  <c r="E28" i="1"/>
  <c r="I27" i="1"/>
  <c r="E27" i="1"/>
  <c r="I26" i="1"/>
  <c r="E26" i="1"/>
  <c r="I25" i="1"/>
  <c r="E25" i="1"/>
  <c r="I24" i="1"/>
  <c r="E24" i="1"/>
  <c r="I23" i="1"/>
  <c r="E23" i="1"/>
  <c r="I22" i="1"/>
  <c r="E22" i="1"/>
  <c r="I21" i="1"/>
  <c r="E21" i="1"/>
  <c r="I20" i="1"/>
  <c r="E20" i="1"/>
  <c r="C5" i="17"/>
  <c r="D5" i="17" s="1"/>
  <c r="K5" i="17" s="1"/>
  <c r="C6" i="17"/>
  <c r="D6" i="17" s="1"/>
  <c r="K6" i="17" s="1"/>
  <c r="C7" i="17"/>
  <c r="D7" i="17" s="1"/>
  <c r="K7" i="17" s="1"/>
  <c r="C8" i="17"/>
  <c r="D8" i="17" s="1"/>
  <c r="K8" i="17" s="1"/>
  <c r="C9" i="17"/>
  <c r="D9" i="17" s="1"/>
  <c r="K9" i="17" s="1"/>
  <c r="C4" i="17"/>
  <c r="D4" i="17" s="1"/>
  <c r="K4" i="17" s="1"/>
  <c r="G9" i="17"/>
  <c r="G8" i="17"/>
  <c r="G7" i="17"/>
  <c r="G6" i="17"/>
  <c r="G5" i="17"/>
  <c r="G4" i="17"/>
  <c r="B17" i="17" l="1"/>
  <c r="B14" i="17"/>
  <c r="B18" i="17"/>
  <c r="B16" i="17"/>
  <c r="B19" i="17"/>
  <c r="B15" i="17"/>
  <c r="D101" i="1"/>
  <c r="D97" i="1"/>
  <c r="AE35" i="1"/>
  <c r="D100" i="1"/>
  <c r="D96" i="1"/>
  <c r="AE31" i="1"/>
  <c r="D103" i="1"/>
  <c r="D99" i="1"/>
  <c r="D95" i="1"/>
  <c r="V30" i="1"/>
  <c r="V33" i="1"/>
  <c r="V37" i="1"/>
  <c r="V38" i="1"/>
  <c r="D61" i="1"/>
  <c r="D65" i="1"/>
  <c r="D69" i="1"/>
  <c r="AH20" i="1"/>
  <c r="AE27" i="1"/>
  <c r="AH25" i="1"/>
  <c r="Y39" i="1"/>
  <c r="AH39" i="1" s="1"/>
  <c r="AH28" i="1"/>
  <c r="D57" i="1"/>
  <c r="D73" i="1"/>
  <c r="D62" i="1"/>
  <c r="D74" i="1"/>
  <c r="AH21" i="1"/>
  <c r="D59" i="1"/>
  <c r="D63" i="1"/>
  <c r="D67" i="1"/>
  <c r="D71" i="1"/>
  <c r="D75" i="1"/>
  <c r="AH22" i="1"/>
  <c r="AH26" i="1"/>
  <c r="AH24" i="1"/>
  <c r="D58" i="1"/>
  <c r="D66" i="1"/>
  <c r="D70" i="1"/>
  <c r="AH23" i="1"/>
  <c r="AH27" i="1"/>
  <c r="E81" i="1" l="1"/>
  <c r="K82" i="1" l="1"/>
  <c r="K83" i="1"/>
  <c r="K84" i="1"/>
  <c r="K85" i="1"/>
  <c r="K86" i="1"/>
  <c r="K87" i="1"/>
  <c r="K88" i="1"/>
  <c r="K89" i="1"/>
  <c r="K90" i="1"/>
  <c r="K81" i="1"/>
  <c r="I82" i="1"/>
  <c r="I83" i="1"/>
  <c r="I84" i="1"/>
  <c r="I86" i="1"/>
  <c r="I87" i="1"/>
  <c r="I88" i="1"/>
  <c r="I89" i="1"/>
  <c r="I81" i="1"/>
  <c r="G82" i="1"/>
  <c r="G83" i="1"/>
  <c r="G84" i="1"/>
  <c r="G86" i="1"/>
  <c r="G87" i="1"/>
  <c r="G88" i="1"/>
  <c r="G89" i="1"/>
  <c r="G81" i="1"/>
  <c r="F82" i="1"/>
  <c r="F83" i="1"/>
  <c r="F84" i="1"/>
  <c r="F85" i="1"/>
  <c r="F86" i="1"/>
  <c r="F87" i="1"/>
  <c r="F88" i="1"/>
  <c r="F89" i="1"/>
  <c r="F90" i="1"/>
  <c r="F81" i="1"/>
  <c r="E82" i="1"/>
  <c r="E83" i="1"/>
  <c r="E84" i="1"/>
  <c r="E86" i="1"/>
  <c r="E87" i="1"/>
  <c r="E88" i="1"/>
  <c r="E89" i="1"/>
  <c r="AK7" i="1"/>
  <c r="J82" i="1" s="1"/>
  <c r="AK8" i="1"/>
  <c r="J83" i="1" s="1"/>
  <c r="AK9" i="1"/>
  <c r="J84" i="1" s="1"/>
  <c r="AK10" i="1"/>
  <c r="J85" i="1" s="1"/>
  <c r="AK11" i="1"/>
  <c r="J86" i="1" s="1"/>
  <c r="AK12" i="1"/>
  <c r="J87" i="1" s="1"/>
  <c r="AK13" i="1"/>
  <c r="J88" i="1" s="1"/>
  <c r="AK14" i="1"/>
  <c r="J89" i="1" s="1"/>
  <c r="AK15" i="1"/>
  <c r="J90" i="1" s="1"/>
  <c r="AK6" i="1"/>
  <c r="J81" i="1" s="1"/>
  <c r="AC10" i="1"/>
  <c r="AC24" i="1" s="1"/>
  <c r="AC34" i="1" s="1"/>
  <c r="AA10" i="1"/>
  <c r="AD7" i="1"/>
  <c r="AD21" i="1" s="1"/>
  <c r="AD31" i="1" s="1"/>
  <c r="AD8" i="1"/>
  <c r="AD22" i="1" s="1"/>
  <c r="AD32" i="1" s="1"/>
  <c r="AD9" i="1"/>
  <c r="AD23" i="1" s="1"/>
  <c r="AD33" i="1" s="1"/>
  <c r="AD11" i="1"/>
  <c r="AD25" i="1" s="1"/>
  <c r="AD35" i="1" s="1"/>
  <c r="AD12" i="1"/>
  <c r="AD26" i="1" s="1"/>
  <c r="AD36" i="1" s="1"/>
  <c r="AD13" i="1"/>
  <c r="AD27" i="1" s="1"/>
  <c r="AD37" i="1" s="1"/>
  <c r="AD14" i="1"/>
  <c r="AD28" i="1" s="1"/>
  <c r="AD38" i="1" s="1"/>
  <c r="AD6" i="1"/>
  <c r="AD20" i="1" s="1"/>
  <c r="AD30" i="1" s="1"/>
  <c r="P15" i="1"/>
  <c r="P10" i="1"/>
  <c r="E90" i="1"/>
  <c r="E85" i="1"/>
  <c r="I90" i="1"/>
  <c r="I85" i="1"/>
  <c r="G85" i="1" l="1"/>
  <c r="AA24" i="1"/>
  <c r="AD10" i="1"/>
  <c r="AD24" i="1" s="1"/>
  <c r="AD34" i="1" s="1"/>
  <c r="AA15" i="1"/>
  <c r="AA29" i="1" s="1"/>
  <c r="AA39" i="1" s="1"/>
  <c r="AC15" i="1"/>
  <c r="AC29" i="1" s="1"/>
  <c r="AC39" i="1" s="1"/>
  <c r="D31" i="8"/>
  <c r="J10" i="1" s="1"/>
  <c r="J24" i="1" s="1"/>
  <c r="D29" i="8"/>
  <c r="F46" i="1"/>
  <c r="F47" i="1"/>
  <c r="F48" i="1"/>
  <c r="F49" i="1"/>
  <c r="F50" i="1"/>
  <c r="F51" i="1"/>
  <c r="F52" i="1"/>
  <c r="F53" i="1"/>
  <c r="F54" i="1"/>
  <c r="F45" i="1"/>
  <c r="J7" i="1"/>
  <c r="J21" i="1" s="1"/>
  <c r="J8" i="1"/>
  <c r="J22" i="1" s="1"/>
  <c r="J9" i="1"/>
  <c r="J23" i="1" s="1"/>
  <c r="J6" i="1"/>
  <c r="J20" i="1" s="1"/>
  <c r="AA34" i="1" l="1"/>
  <c r="L24" i="1"/>
  <c r="E61" i="1" s="1"/>
  <c r="J29" i="1"/>
  <c r="L29" i="1" s="1"/>
  <c r="E66" i="1" s="1"/>
  <c r="J28" i="1"/>
  <c r="L28" i="1" s="1"/>
  <c r="E65" i="1" s="1"/>
  <c r="L23" i="1"/>
  <c r="E60" i="1" s="1"/>
  <c r="L21" i="1"/>
  <c r="E58" i="1" s="1"/>
  <c r="J26" i="1"/>
  <c r="L26" i="1" s="1"/>
  <c r="E63" i="1" s="1"/>
  <c r="J25" i="1"/>
  <c r="L25" i="1" s="1"/>
  <c r="E62" i="1" s="1"/>
  <c r="L20" i="1"/>
  <c r="E57" i="1" s="1"/>
  <c r="J27" i="1"/>
  <c r="L27" i="1" s="1"/>
  <c r="E64" i="1" s="1"/>
  <c r="L22" i="1"/>
  <c r="E59" i="1" s="1"/>
  <c r="G90" i="1"/>
  <c r="AD15" i="1"/>
  <c r="AD29" i="1" s="1"/>
  <c r="AD39" i="1" s="1"/>
  <c r="G7" i="1"/>
  <c r="AE7" i="1" s="1"/>
  <c r="G8" i="1" l="1"/>
  <c r="D47" i="1" s="1"/>
  <c r="D46" i="1"/>
  <c r="D45" i="1"/>
  <c r="G9" i="1" l="1"/>
  <c r="AE8" i="1"/>
  <c r="B7" i="1"/>
  <c r="B82" i="1" s="1"/>
  <c r="B8" i="1"/>
  <c r="B83" i="1" s="1"/>
  <c r="B9" i="1"/>
  <c r="B84" i="1" s="1"/>
  <c r="B10" i="1"/>
  <c r="B85" i="1" s="1"/>
  <c r="B11" i="1"/>
  <c r="B86" i="1" s="1"/>
  <c r="B12" i="1"/>
  <c r="B87" i="1" s="1"/>
  <c r="B13" i="1"/>
  <c r="B88" i="1" s="1"/>
  <c r="B14" i="1"/>
  <c r="B89" i="1" s="1"/>
  <c r="B15" i="1"/>
  <c r="B90" i="1" s="1"/>
  <c r="B6" i="1"/>
  <c r="B81" i="1" s="1"/>
  <c r="D82" i="1"/>
  <c r="D83" i="1"/>
  <c r="D84" i="1"/>
  <c r="D85" i="1"/>
  <c r="D86" i="1"/>
  <c r="D87" i="1"/>
  <c r="D88" i="1"/>
  <c r="D89" i="1"/>
  <c r="D90" i="1"/>
  <c r="D81" i="1"/>
  <c r="D26" i="8"/>
  <c r="H15" i="1" l="1"/>
  <c r="H10" i="1"/>
  <c r="H24" i="1" s="1"/>
  <c r="G10" i="1"/>
  <c r="AE9" i="1"/>
  <c r="D48" i="1"/>
  <c r="J12" i="1"/>
  <c r="J13" i="1"/>
  <c r="J14" i="1"/>
  <c r="J15" i="1"/>
  <c r="L15" i="1" s="1"/>
  <c r="J11" i="1"/>
  <c r="H39" i="1" l="1"/>
  <c r="H29" i="1"/>
  <c r="L10" i="1"/>
  <c r="E49" i="1" s="1"/>
  <c r="H34" i="1"/>
  <c r="L34" i="1" s="1"/>
  <c r="E71" i="1" s="1"/>
  <c r="L39" i="1"/>
  <c r="E76" i="1" s="1"/>
  <c r="G11" i="1"/>
  <c r="AE10" i="1"/>
  <c r="D49" i="1"/>
  <c r="E54" i="1"/>
  <c r="D23" i="8"/>
  <c r="D24" i="8"/>
  <c r="D25" i="8"/>
  <c r="D22" i="8"/>
  <c r="K31" i="8"/>
  <c r="K30" i="8"/>
  <c r="K29" i="8"/>
  <c r="K28" i="8"/>
  <c r="K27" i="8"/>
  <c r="K6" i="1" s="1"/>
  <c r="K20" i="1" s="1"/>
  <c r="K25" i="1" s="1"/>
  <c r="K26" i="8"/>
  <c r="K25" i="8"/>
  <c r="K24" i="8"/>
  <c r="K23" i="8"/>
  <c r="I12" i="1" s="1"/>
  <c r="I36" i="1" s="1"/>
  <c r="K22" i="8"/>
  <c r="D17" i="8"/>
  <c r="D12" i="8"/>
  <c r="D14" i="8"/>
  <c r="D16" i="8"/>
  <c r="D13" i="8"/>
  <c r="I9" i="1" l="1"/>
  <c r="I33" i="1" s="1"/>
  <c r="I14" i="1"/>
  <c r="I38" i="1" s="1"/>
  <c r="H9" i="1"/>
  <c r="H23" i="1" s="1"/>
  <c r="H14" i="1"/>
  <c r="H28" i="1" s="1"/>
  <c r="H7" i="1"/>
  <c r="H21" i="1" s="1"/>
  <c r="H12" i="1"/>
  <c r="H26" i="1" s="1"/>
  <c r="I6" i="1"/>
  <c r="I11" i="1"/>
  <c r="I35" i="1" s="1"/>
  <c r="I8" i="1"/>
  <c r="I32" i="1" s="1"/>
  <c r="I13" i="1"/>
  <c r="I37" i="1" s="1"/>
  <c r="I10" i="1"/>
  <c r="I34" i="1" s="1"/>
  <c r="I15" i="1"/>
  <c r="I39" i="1" s="1"/>
  <c r="K12" i="1"/>
  <c r="M12" i="1" s="1"/>
  <c r="K7" i="1"/>
  <c r="K21" i="1" s="1"/>
  <c r="K26" i="1" s="1"/>
  <c r="K14" i="1"/>
  <c r="K9" i="1"/>
  <c r="K23" i="1" s="1"/>
  <c r="K28" i="1" s="1"/>
  <c r="H6" i="1"/>
  <c r="H11" i="1"/>
  <c r="H25" i="1" s="1"/>
  <c r="H13" i="1"/>
  <c r="H27" i="1" s="1"/>
  <c r="H8" i="1"/>
  <c r="H22" i="1" s="1"/>
  <c r="I7" i="1"/>
  <c r="I31" i="1" s="1"/>
  <c r="G12" i="1"/>
  <c r="AE11" i="1"/>
  <c r="D50" i="1"/>
  <c r="K15" i="1"/>
  <c r="K10" i="1"/>
  <c r="K24" i="1" s="1"/>
  <c r="K29" i="1" s="1"/>
  <c r="K13" i="1"/>
  <c r="K8" i="1"/>
  <c r="K22" i="1" s="1"/>
  <c r="K27" i="1" s="1"/>
  <c r="K11" i="1"/>
  <c r="D7" i="1"/>
  <c r="D21" i="1" s="1"/>
  <c r="C58" i="1" s="1"/>
  <c r="D8" i="1"/>
  <c r="D22" i="1" s="1"/>
  <c r="C59" i="1" s="1"/>
  <c r="D9" i="1"/>
  <c r="D23" i="1" s="1"/>
  <c r="C60" i="1" s="1"/>
  <c r="D15" i="1"/>
  <c r="D29" i="1" s="1"/>
  <c r="C66" i="1" s="1"/>
  <c r="D6" i="1"/>
  <c r="D20" i="1" s="1"/>
  <c r="C57" i="1" s="1"/>
  <c r="G60" i="1" l="1"/>
  <c r="G66" i="1"/>
  <c r="H20" i="1"/>
  <c r="G57" i="1" s="1"/>
  <c r="G58" i="1"/>
  <c r="G59" i="1"/>
  <c r="L11" i="1"/>
  <c r="E50" i="1" s="1"/>
  <c r="H35" i="1"/>
  <c r="L7" i="1"/>
  <c r="E46" i="1" s="1"/>
  <c r="H31" i="1"/>
  <c r="L31" i="1" s="1"/>
  <c r="E68" i="1" s="1"/>
  <c r="D33" i="1"/>
  <c r="C70" i="1" s="1"/>
  <c r="O23" i="1"/>
  <c r="L8" i="1"/>
  <c r="E47" i="1" s="1"/>
  <c r="H32" i="1"/>
  <c r="L32" i="1" s="1"/>
  <c r="E69" i="1" s="1"/>
  <c r="L14" i="1"/>
  <c r="E53" i="1" s="1"/>
  <c r="H38" i="1"/>
  <c r="L38" i="1" s="1"/>
  <c r="E75" i="1" s="1"/>
  <c r="D30" i="1"/>
  <c r="C67" i="1" s="1"/>
  <c r="O20" i="1"/>
  <c r="D31" i="1"/>
  <c r="C68" i="1" s="1"/>
  <c r="O21" i="1"/>
  <c r="L12" i="1"/>
  <c r="E51" i="1" s="1"/>
  <c r="H36" i="1"/>
  <c r="L36" i="1" s="1"/>
  <c r="E73" i="1" s="1"/>
  <c r="D39" i="1"/>
  <c r="O29" i="1"/>
  <c r="L6" i="1"/>
  <c r="E45" i="1" s="1"/>
  <c r="H30" i="1"/>
  <c r="L30" i="1" s="1"/>
  <c r="E67" i="1" s="1"/>
  <c r="O22" i="1"/>
  <c r="D32" i="1"/>
  <c r="C69" i="1" s="1"/>
  <c r="M13" i="1"/>
  <c r="L13" i="1"/>
  <c r="E52" i="1" s="1"/>
  <c r="H37" i="1"/>
  <c r="L37" i="1" s="1"/>
  <c r="E74" i="1" s="1"/>
  <c r="M14" i="1"/>
  <c r="M6" i="1"/>
  <c r="I30" i="1"/>
  <c r="L9" i="1"/>
  <c r="E48" i="1" s="1"/>
  <c r="H33" i="1"/>
  <c r="L33" i="1" s="1"/>
  <c r="E70" i="1" s="1"/>
  <c r="M7" i="1"/>
  <c r="M8" i="1"/>
  <c r="M11" i="1"/>
  <c r="M15" i="1"/>
  <c r="M10" i="1"/>
  <c r="M9" i="1"/>
  <c r="C54" i="1"/>
  <c r="G54" i="1" s="1"/>
  <c r="O15" i="1"/>
  <c r="C45" i="1"/>
  <c r="C48" i="1"/>
  <c r="C46" i="1"/>
  <c r="G13" i="1"/>
  <c r="AE12" i="1"/>
  <c r="D51" i="1"/>
  <c r="C47" i="1"/>
  <c r="K17" i="8"/>
  <c r="E15" i="1" s="1"/>
  <c r="K16" i="8"/>
  <c r="E14" i="1" s="1"/>
  <c r="K15" i="8"/>
  <c r="E13" i="1" s="1"/>
  <c r="K14" i="8"/>
  <c r="E12" i="1" s="1"/>
  <c r="K13" i="8"/>
  <c r="E11" i="1" s="1"/>
  <c r="K12" i="8"/>
  <c r="E10" i="1" s="1"/>
  <c r="K11" i="8"/>
  <c r="E9" i="1" s="1"/>
  <c r="K10" i="8"/>
  <c r="E8" i="1" s="1"/>
  <c r="K9" i="8"/>
  <c r="E7" i="1" s="1"/>
  <c r="K8" i="8"/>
  <c r="E6" i="1" s="1"/>
  <c r="G45" i="1" l="1"/>
  <c r="O39" i="1"/>
  <c r="C76" i="1"/>
  <c r="G48" i="1"/>
  <c r="O31" i="1"/>
  <c r="O33" i="1"/>
  <c r="G47" i="1"/>
  <c r="O7" i="1"/>
  <c r="O8" i="1"/>
  <c r="O6" i="1"/>
  <c r="O30" i="1"/>
  <c r="O32" i="1"/>
  <c r="G46" i="1"/>
  <c r="O9" i="1"/>
  <c r="L35" i="1"/>
  <c r="E72" i="1" s="1"/>
  <c r="G14" i="1"/>
  <c r="AE13" i="1"/>
  <c r="D52" i="1"/>
  <c r="S9" i="1"/>
  <c r="S10" i="1"/>
  <c r="S11" i="1"/>
  <c r="S12" i="1"/>
  <c r="S13" i="1"/>
  <c r="S14" i="1"/>
  <c r="S15" i="1"/>
  <c r="H144" i="1"/>
  <c r="H111" i="13"/>
  <c r="G86" i="13" s="1"/>
  <c r="K89" i="13"/>
  <c r="J43" i="13" s="1"/>
  <c r="H89" i="13"/>
  <c r="G89" i="13"/>
  <c r="G88" i="13"/>
  <c r="G87" i="13"/>
  <c r="K85" i="13"/>
  <c r="J39" i="13" s="1"/>
  <c r="G85" i="13"/>
  <c r="M61" i="13"/>
  <c r="F79" i="13" s="1"/>
  <c r="L61" i="13"/>
  <c r="K61" i="13"/>
  <c r="J61" i="13"/>
  <c r="I61" i="13"/>
  <c r="H61" i="13"/>
  <c r="G61" i="13"/>
  <c r="N50" i="13"/>
  <c r="M50" i="13"/>
  <c r="F78" i="13" s="1"/>
  <c r="L50" i="13"/>
  <c r="K50" i="13"/>
  <c r="J50" i="13"/>
  <c r="I50" i="13"/>
  <c r="H50" i="13"/>
  <c r="G50" i="13"/>
  <c r="I43" i="13"/>
  <c r="H43" i="13"/>
  <c r="H75" i="13" s="1"/>
  <c r="J42" i="13"/>
  <c r="I42" i="13"/>
  <c r="H42" i="13"/>
  <c r="J41" i="13"/>
  <c r="I41" i="13"/>
  <c r="H41" i="13"/>
  <c r="J40" i="13"/>
  <c r="I40" i="13"/>
  <c r="H40" i="13"/>
  <c r="I39" i="13"/>
  <c r="H39" i="13"/>
  <c r="G15" i="1" l="1"/>
  <c r="AE14" i="1"/>
  <c r="D53" i="1"/>
  <c r="I75" i="13"/>
  <c r="H69" i="13"/>
  <c r="I69" i="13" s="1"/>
  <c r="H73" i="13"/>
  <c r="I73" i="13" s="1"/>
  <c r="H67" i="13"/>
  <c r="I67" i="13" s="1"/>
  <c r="H71" i="13"/>
  <c r="I71" i="13" s="1"/>
  <c r="H66" i="13"/>
  <c r="I66" i="13" s="1"/>
  <c r="H68" i="13"/>
  <c r="I68" i="13" s="1"/>
  <c r="H70" i="13"/>
  <c r="I70" i="13" s="1"/>
  <c r="H72" i="13"/>
  <c r="I72" i="13" s="1"/>
  <c r="H74" i="13"/>
  <c r="I74" i="13" s="1"/>
  <c r="AE15" i="1" l="1"/>
  <c r="D54" i="1"/>
  <c r="AQ15" i="1"/>
  <c r="AQ12" i="1"/>
  <c r="AQ11" i="1"/>
  <c r="AQ10" i="1"/>
  <c r="AQ8" i="1"/>
  <c r="AQ7" i="1"/>
  <c r="AQ6" i="1"/>
  <c r="W6" i="7" l="1"/>
  <c r="AD6" i="7"/>
  <c r="H7" i="7"/>
  <c r="I7" i="7"/>
  <c r="W7" i="7"/>
  <c r="X7" i="7"/>
  <c r="AD7" i="7"/>
  <c r="AF7" i="7"/>
  <c r="W6" i="6"/>
  <c r="AD6" i="6"/>
  <c r="H7" i="6"/>
  <c r="I7" i="6"/>
  <c r="W7" i="6"/>
  <c r="X7" i="6"/>
  <c r="AD7" i="6"/>
  <c r="AF7" i="6"/>
  <c r="H8" i="6"/>
  <c r="I8" i="6"/>
  <c r="W8" i="6"/>
  <c r="AD8" i="6"/>
  <c r="H9" i="6"/>
  <c r="I9" i="6"/>
  <c r="W9" i="6"/>
  <c r="AD9" i="6"/>
  <c r="H10" i="6"/>
  <c r="I10" i="6"/>
  <c r="W10" i="6"/>
  <c r="AD10" i="6"/>
  <c r="H11" i="6"/>
  <c r="I11" i="6"/>
  <c r="W11" i="6"/>
  <c r="AD11" i="6"/>
  <c r="W6" i="5"/>
  <c r="AD6" i="5"/>
  <c r="X6" i="4"/>
  <c r="AE6" i="4"/>
  <c r="H7" i="4"/>
  <c r="I7" i="4"/>
  <c r="J7" i="4" s="1"/>
  <c r="X7" i="4"/>
  <c r="AE7" i="4"/>
  <c r="H8" i="4"/>
  <c r="I8" i="4"/>
  <c r="J8" i="4" s="1"/>
  <c r="X8" i="4"/>
  <c r="AE8" i="4"/>
  <c r="H9" i="4"/>
  <c r="I9" i="4"/>
  <c r="J9" i="4"/>
  <c r="X9" i="4"/>
  <c r="AE9" i="4"/>
  <c r="H10" i="4"/>
  <c r="I10" i="4"/>
  <c r="J10" i="4" s="1"/>
  <c r="X10" i="4"/>
  <c r="AE10" i="4"/>
  <c r="H11" i="4"/>
  <c r="I11" i="4"/>
  <c r="J11" i="4" s="1"/>
  <c r="X11" i="4"/>
  <c r="AE11" i="4"/>
  <c r="H12" i="4"/>
  <c r="I12" i="4"/>
  <c r="J12" i="4" s="1"/>
  <c r="X12" i="4"/>
  <c r="AE12" i="4"/>
  <c r="W6" i="3"/>
  <c r="AD6" i="3"/>
  <c r="I7" i="3"/>
  <c r="N7" i="3" s="1"/>
  <c r="W7" i="3"/>
  <c r="AD7" i="3"/>
  <c r="I8" i="3"/>
  <c r="N8" i="3" s="1"/>
  <c r="W8" i="3"/>
  <c r="AD8" i="3"/>
  <c r="I9" i="3"/>
  <c r="N9" i="3" s="1"/>
  <c r="W9" i="3"/>
  <c r="AD9" i="3"/>
  <c r="S5" i="1"/>
  <c r="S19" i="1" s="1"/>
  <c r="AE5" i="1"/>
  <c r="AE19" i="1" s="1"/>
  <c r="S6" i="1"/>
  <c r="AE6" i="1"/>
  <c r="S7" i="1"/>
  <c r="S8" i="1"/>
  <c r="D11" i="1"/>
  <c r="D25" i="1" s="1"/>
  <c r="D12" i="1"/>
  <c r="D26" i="1" s="1"/>
  <c r="D13" i="1"/>
  <c r="D27" i="1" s="1"/>
  <c r="D14" i="1"/>
  <c r="D28" i="1" s="1"/>
  <c r="D10" i="1"/>
  <c r="D24" i="1" s="1"/>
  <c r="C64" i="1" l="1"/>
  <c r="G64" i="1" s="1"/>
  <c r="C63" i="1"/>
  <c r="G63" i="1" s="1"/>
  <c r="C61" i="1"/>
  <c r="G61" i="1" s="1"/>
  <c r="C62" i="1"/>
  <c r="G62" i="1" s="1"/>
  <c r="C65" i="1"/>
  <c r="G65" i="1" s="1"/>
  <c r="D38" i="1"/>
  <c r="O28" i="1"/>
  <c r="D36" i="1"/>
  <c r="O26" i="1"/>
  <c r="D34" i="1"/>
  <c r="O24" i="1"/>
  <c r="D35" i="1"/>
  <c r="O25" i="1"/>
  <c r="D37" i="1"/>
  <c r="O27" i="1"/>
  <c r="C49" i="1"/>
  <c r="G49" i="1" s="1"/>
  <c r="O10" i="1"/>
  <c r="C52" i="1"/>
  <c r="G52" i="1" s="1"/>
  <c r="O13" i="1"/>
  <c r="C50" i="1"/>
  <c r="G50" i="1" s="1"/>
  <c r="O11" i="1"/>
  <c r="C53" i="1"/>
  <c r="G53" i="1" s="1"/>
  <c r="O14" i="1"/>
  <c r="C51" i="1"/>
  <c r="G51" i="1" s="1"/>
  <c r="O12" i="1"/>
  <c r="O35" i="1" l="1"/>
  <c r="C72" i="1"/>
  <c r="O36" i="1"/>
  <c r="C73" i="1"/>
  <c r="O37" i="1"/>
  <c r="C74" i="1"/>
  <c r="O34" i="1"/>
  <c r="C71" i="1"/>
  <c r="O38" i="1"/>
  <c r="C75" i="1"/>
</calcChain>
</file>

<file path=xl/comments1.xml><?xml version="1.0" encoding="utf-8"?>
<comments xmlns="http://schemas.openxmlformats.org/spreadsheetml/2006/main">
  <authors>
    <author>Zoe Dawson</author>
    <author>Andrew Ruschp</author>
  </authors>
  <commentList>
    <comment ref="AD4" authorId="0" shapeId="0">
      <text>
        <r>
          <rPr>
            <b/>
            <sz val="9"/>
            <color indexed="81"/>
            <rFont val="Tahoma"/>
            <family val="2"/>
          </rPr>
          <t>Zoe Dawson:</t>
        </r>
        <r>
          <rPr>
            <sz val="9"/>
            <color indexed="81"/>
            <rFont val="Tahoma"/>
            <family val="2"/>
          </rPr>
          <t xml:space="preserve">
Same comment here on labor costs</t>
        </r>
      </text>
    </comment>
    <comment ref="Y5" authorId="0" shapeId="0">
      <text>
        <r>
          <rPr>
            <b/>
            <sz val="9"/>
            <color indexed="81"/>
            <rFont val="Tahoma"/>
            <family val="2"/>
          </rPr>
          <t>Zoe Dawson:</t>
        </r>
        <r>
          <rPr>
            <sz val="9"/>
            <color indexed="81"/>
            <rFont val="Tahoma"/>
            <family val="2"/>
          </rPr>
          <t xml:space="preserve">
information requested on rebate form. Can we get from IPL/MidA? </t>
        </r>
      </text>
    </comment>
    <comment ref="Z5" authorId="1" shapeId="0">
      <text>
        <r>
          <rPr>
            <b/>
            <sz val="9"/>
            <color indexed="81"/>
            <rFont val="Tahoma"/>
            <family val="2"/>
          </rPr>
          <t>Andrew Ruschp:</t>
        </r>
        <r>
          <rPr>
            <sz val="9"/>
            <color indexed="81"/>
            <rFont val="Tahoma"/>
            <family val="2"/>
          </rPr>
          <t xml:space="preserve">
EVT Assumption, not listed by manufacturers</t>
        </r>
      </text>
    </comment>
    <comment ref="AE5" authorId="0" shapeId="0">
      <text>
        <r>
          <rPr>
            <b/>
            <sz val="9"/>
            <color indexed="81"/>
            <rFont val="Tahoma"/>
            <family val="2"/>
          </rPr>
          <t>Zoe Dawson:</t>
        </r>
        <r>
          <rPr>
            <sz val="9"/>
            <color indexed="81"/>
            <rFont val="Tahoma"/>
            <family val="2"/>
          </rPr>
          <t xml:space="preserve">
Alison I'm assuming we do a wbase 50/50 not T8 or t12 as discussed</t>
        </r>
      </text>
    </comment>
    <comment ref="AK5" authorId="1" shapeId="0">
      <text>
        <r>
          <rPr>
            <b/>
            <sz val="9"/>
            <color indexed="81"/>
            <rFont val="Tahoma"/>
            <family val="2"/>
          </rPr>
          <t>Andrew Ruschp:</t>
        </r>
        <r>
          <rPr>
            <sz val="9"/>
            <color indexed="81"/>
            <rFont val="Tahoma"/>
            <family val="2"/>
          </rPr>
          <t xml:space="preserve">
70,000 hours and 40,000 hours are EVT Assumption</t>
        </r>
      </text>
    </comment>
  </commentList>
</comments>
</file>

<file path=xl/comments2.xml><?xml version="1.0" encoding="utf-8"?>
<comments xmlns="http://schemas.openxmlformats.org/spreadsheetml/2006/main">
  <authors>
    <author>Zoe Dawson</author>
  </authors>
  <commentList>
    <comment ref="H3" authorId="0" shapeId="0">
      <text>
        <r>
          <rPr>
            <b/>
            <sz val="9"/>
            <color indexed="81"/>
            <rFont val="Tahoma"/>
            <family val="2"/>
          </rPr>
          <t>Zoe Dawson:</t>
        </r>
        <r>
          <rPr>
            <sz val="9"/>
            <color indexed="81"/>
            <rFont val="Tahoma"/>
            <family val="2"/>
          </rPr>
          <t xml:space="preserve">
The difference between the lamp wattage and the system operating wattage is due to losses from the magnetic ballast.  These losses increase as the nominal lamp wattage gets higher. </t>
        </r>
      </text>
    </comment>
  </commentList>
</comments>
</file>

<file path=xl/sharedStrings.xml><?xml version="1.0" encoding="utf-8"?>
<sst xmlns="http://schemas.openxmlformats.org/spreadsheetml/2006/main" count="978" uniqueCount="359">
  <si>
    <t>Baseline Description</t>
  </si>
  <si>
    <t>Proposed Rebate</t>
  </si>
  <si>
    <t>N/A</t>
  </si>
  <si>
    <t>Measure Code</t>
  </si>
  <si>
    <t>Default Loadshape #</t>
  </si>
  <si>
    <t>Bi-Level / Dimming Savings Assumptions</t>
  </si>
  <si>
    <t>Bi-Level / Dimming Cost</t>
  </si>
  <si>
    <t>Bi-Level / Dimming Bonus Rebate</t>
  </si>
  <si>
    <t>Default Space Type (Cooled or Uncooled)</t>
  </si>
  <si>
    <t>Cooled</t>
  </si>
  <si>
    <t>Default Loadshape Description</t>
  </si>
  <si>
    <t>Commercial Indoor Lighting with Cooling Bonus</t>
  </si>
  <si>
    <t>EE Measure Description</t>
  </si>
  <si>
    <t>EE Cost</t>
  </si>
  <si>
    <t>Base Cost</t>
  </si>
  <si>
    <r>
      <t>Watts</t>
    </r>
    <r>
      <rPr>
        <vertAlign val="subscript"/>
        <sz val="12"/>
        <rFont val="Arial"/>
        <family val="2"/>
      </rPr>
      <t>EE</t>
    </r>
  </si>
  <si>
    <r>
      <t>Watts</t>
    </r>
    <r>
      <rPr>
        <vertAlign val="subscript"/>
        <sz val="12"/>
        <rFont val="Arial"/>
        <family val="2"/>
      </rPr>
      <t>BASE</t>
    </r>
  </si>
  <si>
    <r>
      <t>Watts</t>
    </r>
    <r>
      <rPr>
        <vertAlign val="subscript"/>
        <sz val="12"/>
        <rFont val="Arial"/>
        <family val="2"/>
      </rPr>
      <t>SAVE</t>
    </r>
  </si>
  <si>
    <t>Bi-Level / Dimming Bonus Factor (BDF)</t>
  </si>
  <si>
    <t>Measure Cost</t>
  </si>
  <si>
    <t>EE Lamp Cost</t>
  </si>
  <si>
    <t>EE Lamp Rep. Labor Cost</t>
  </si>
  <si>
    <t>EE Ballast Cost</t>
  </si>
  <si>
    <t>EE Ballast Rep. Labor Cost</t>
  </si>
  <si>
    <t>EE Lamp Life (hrs)</t>
  </si>
  <si>
    <t>EE Ballast Life (hrs)</t>
  </si>
  <si>
    <t>Base Lamp Cost</t>
  </si>
  <si>
    <t>Base Lamp Life (hrs)</t>
  </si>
  <si>
    <t>Base Lamp Rep. Labor Cost</t>
  </si>
  <si>
    <t>Base Ballast Cost</t>
  </si>
  <si>
    <t>Base Ballast Life (hrs)</t>
  </si>
  <si>
    <t>Base Ballast Rep. Labor Cost</t>
  </si>
  <si>
    <t># Base Lamps</t>
  </si>
  <si>
    <t># Base Ballasts</t>
  </si>
  <si>
    <t>Electronic HID New and Baseline Assumptions</t>
  </si>
  <si>
    <t>Electronic HID Component Costs and Lifetimes</t>
  </si>
  <si>
    <t>Halogen IR New and Baseline Assumptions</t>
  </si>
  <si>
    <t>MR16 - 37W - IR</t>
  </si>
  <si>
    <t>PAR38 - 50W - IR</t>
  </si>
  <si>
    <t>PAR38 - 60W - IR</t>
  </si>
  <si>
    <t>PAR38 - 70W - IR</t>
  </si>
  <si>
    <t>PAR38 - 100W - IR</t>
  </si>
  <si>
    <t>PAR38 - 60W - STANDARD</t>
  </si>
  <si>
    <t>MR16 - 50W - STANDARD</t>
  </si>
  <si>
    <t>PAR38 - 75W - STANDARD</t>
  </si>
  <si>
    <t>PAR38 - 90W - STANDARD</t>
  </si>
  <si>
    <t>PAR38 - 120W - STANDARD</t>
  </si>
  <si>
    <t>Halogen IR Component Costs and Lifetimes</t>
  </si>
  <si>
    <t>25W Integrated Ballast MH PAR38 Lamp</t>
  </si>
  <si>
    <t>LBLHIBMH</t>
  </si>
  <si>
    <t>Specialty Products New and Baseline Assumptions</t>
  </si>
  <si>
    <t>Specialty Products Component Costs and Lifetimes</t>
  </si>
  <si>
    <t>50% Power, 20% of Time</t>
  </si>
  <si>
    <t>EE Lamp Rep. Labor Cost per lamp</t>
  </si>
  <si>
    <t>LBLHALIR</t>
  </si>
  <si>
    <t>Compact Fluorescent New and Baseline Assumptions</t>
  </si>
  <si>
    <t>CFL Fixture 1-Lamp &lt; 20 Watts</t>
  </si>
  <si>
    <t>CFL Fixture 1-Lamp &gt;= 20 Watts</t>
  </si>
  <si>
    <t>CFL Fixture 2-Lamp &gt;= 20 Watts</t>
  </si>
  <si>
    <t>Incandescent 60 Watt</t>
  </si>
  <si>
    <t>Incandescent 100 Watt</t>
  </si>
  <si>
    <t>Incandescent 2 X 60 Watt</t>
  </si>
  <si>
    <t>LFHCNFIX</t>
  </si>
  <si>
    <t>Compact Fluorescent Component Costs and Lifetimes</t>
  </si>
  <si>
    <t>Ceramic Metal Halide New and Baseline Assumptions</t>
  </si>
  <si>
    <t>20 Watt CMH</t>
  </si>
  <si>
    <t>39 Watt CMH</t>
  </si>
  <si>
    <t>70 Watt CMH</t>
  </si>
  <si>
    <t>50 Watt CMH</t>
  </si>
  <si>
    <t>100 Watt CMH</t>
  </si>
  <si>
    <t>150 Watt CMH</t>
  </si>
  <si>
    <t>(2) 50-Watt Halogen Fixtures</t>
  </si>
  <si>
    <t>(2) 75-Watt Halogen Fixtures</t>
  </si>
  <si>
    <t>(3) 75-Watt Halogen Fixtures</t>
  </si>
  <si>
    <t>(3) 65-Watt Halogen Fixtures</t>
  </si>
  <si>
    <t>(3) 90-Watt Halogen Fixtures</t>
  </si>
  <si>
    <t>(3) 120-Watt Halogen Fixtures</t>
  </si>
  <si>
    <t>LFHHDMHT</t>
  </si>
  <si>
    <t>````</t>
  </si>
  <si>
    <t>Ceramic Metal Halide Component Cost and Lifetimes</t>
  </si>
  <si>
    <r>
      <t>Watts</t>
    </r>
    <r>
      <rPr>
        <vertAlign val="subscript"/>
        <sz val="12"/>
        <rFont val="Calibri"/>
        <family val="2"/>
        <scheme val="minor"/>
      </rPr>
      <t>EE</t>
    </r>
  </si>
  <si>
    <r>
      <t>Watts</t>
    </r>
    <r>
      <rPr>
        <vertAlign val="subscript"/>
        <sz val="12"/>
        <rFont val="Calibri"/>
        <family val="2"/>
        <scheme val="minor"/>
      </rPr>
      <t>SAVE</t>
    </r>
  </si>
  <si>
    <t>Component Costs and Lifetimes</t>
  </si>
  <si>
    <t>Measure</t>
  </si>
  <si>
    <t>Mean Lamp Lumens</t>
  </si>
  <si>
    <t>Lamp Quantity</t>
  </si>
  <si>
    <t>Fixture Efficiency</t>
  </si>
  <si>
    <t>System Lumens</t>
  </si>
  <si>
    <t>Ballast Factor</t>
  </si>
  <si>
    <t>Lumen References</t>
  </si>
  <si>
    <t>Input Watts</t>
  </si>
  <si>
    <t>Ref Number</t>
  </si>
  <si>
    <t>Revision Date</t>
  </si>
  <si>
    <t>Lumen Link</t>
  </si>
  <si>
    <t>http://library.cee1.org/sites/default/files/library/2743/CEE_ComLit_HP_Lighting_Spec.pdf</t>
  </si>
  <si>
    <t>EE Lamp Qty</t>
  </si>
  <si>
    <t>Base Lamp Qty</t>
  </si>
  <si>
    <t>EE Ballast Qty</t>
  </si>
  <si>
    <t>Base Ballast Qty</t>
  </si>
  <si>
    <t>Base Ballast Replacement Time (min)</t>
  </si>
  <si>
    <t>Base Ballast Replacement Rate ($/hr)</t>
  </si>
  <si>
    <r>
      <t>System Lumens</t>
    </r>
    <r>
      <rPr>
        <vertAlign val="subscript"/>
        <sz val="12"/>
        <rFont val="Calibri"/>
        <family val="2"/>
        <scheme val="minor"/>
      </rPr>
      <t>EE</t>
    </r>
  </si>
  <si>
    <r>
      <t>References</t>
    </r>
    <r>
      <rPr>
        <vertAlign val="subscript"/>
        <sz val="12"/>
        <rFont val="Calibri"/>
        <family val="2"/>
        <scheme val="minor"/>
      </rPr>
      <t>EE</t>
    </r>
  </si>
  <si>
    <r>
      <t>References</t>
    </r>
    <r>
      <rPr>
        <vertAlign val="subscript"/>
        <sz val="12"/>
        <rFont val="Calibri"/>
        <family val="2"/>
        <scheme val="minor"/>
      </rPr>
      <t>BASE</t>
    </r>
  </si>
  <si>
    <t>EE Measure</t>
  </si>
  <si>
    <t>Baseline</t>
  </si>
  <si>
    <t>Lamp Life (hrs)</t>
  </si>
  <si>
    <t>Total Lamp Replacement Cost</t>
  </si>
  <si>
    <t>Ballast Life (hrs)</t>
  </si>
  <si>
    <t>Total Ballast Replacement Cost</t>
  </si>
  <si>
    <t>Alliant</t>
  </si>
  <si>
    <t>EEP Measure</t>
  </si>
  <si>
    <t>Program Name</t>
  </si>
  <si>
    <t>Energy</t>
  </si>
  <si>
    <t>Lighting - HP &amp; RW T8</t>
  </si>
  <si>
    <t xml:space="preserve">2015 Impact Savings Calculations </t>
  </si>
  <si>
    <t>Assumptions:</t>
  </si>
  <si>
    <t>Measure and Energy Savings Description:</t>
  </si>
  <si>
    <t>Savings are captured by installing fluorescent lamps that require less power</t>
  </si>
  <si>
    <t>Key Inputs:</t>
  </si>
  <si>
    <t>Efficient lamp type (HPT8, RWT8)</t>
  </si>
  <si>
    <t>Efficient lamp quantity</t>
  </si>
  <si>
    <t>Replaced lamp type (T12 or standard T8)</t>
  </si>
  <si>
    <t>Building type</t>
  </si>
  <si>
    <t>Energy Qualification:</t>
  </si>
  <si>
    <t>Fluorescent reduced wattage T8 (RWT8) and ballasts packages replacing EISA compliant fluorescent T12 or standard fluorescent T8 and ballasts packages</t>
  </si>
  <si>
    <t>Fluorescent high performance T8 (HPT8) and ballasts packages replacing EISA compliant fluorescent T12 or standard fluorescent T8 and ballasts packages</t>
  </si>
  <si>
    <t>Must have a ballast factor of less than 0.79 (BF &lt; 0.79)</t>
  </si>
  <si>
    <t>Savings Assumptions:</t>
  </si>
  <si>
    <t>System must contain CEE certified lamp(s) and ballast(s)</t>
  </si>
  <si>
    <t>Default savings are based on standard T8 lamps</t>
  </si>
  <si>
    <t>Qualify by Model Number/Name:</t>
  </si>
  <si>
    <t>CEE qualified High Performance and Reduced Wattage 4-foot fluorescent lamps and ballasts:</t>
  </si>
  <si>
    <t>http://library.cee1.org/content/commercial-lighting-qualifying-products-lists</t>
  </si>
  <si>
    <t>Electric Savings kWh - HPT8/RWT8 Fixtures</t>
  </si>
  <si>
    <r>
      <t>W</t>
    </r>
    <r>
      <rPr>
        <vertAlign val="subscript"/>
        <sz val="10"/>
        <rFont val="Arial"/>
        <family val="2"/>
      </rPr>
      <t>Base</t>
    </r>
  </si>
  <si>
    <t>=  Wattage of baseline fluorescent Fixture, from table below</t>
  </si>
  <si>
    <t>Source: SCE 2013-2014 Table of Standard Fixture Wattages and Sample Lighting Table, Appendix B: http://www.aesc-inc.com/download/spc/2013SPCDocs/PGE/App%20B%20Standard%20Fixture%20Watts.pdf</t>
  </si>
  <si>
    <r>
      <t>W</t>
    </r>
    <r>
      <rPr>
        <vertAlign val="subscript"/>
        <sz val="10"/>
        <rFont val="Arial"/>
        <family val="2"/>
      </rPr>
      <t>Eff</t>
    </r>
  </si>
  <si>
    <t>=  Wattage of efficient fluorescent fixture, from table below</t>
  </si>
  <si>
    <t>Source: Based on efficient lamp type and quantity entered from application form; SCE 2013-2014 Table of Standard Fixture Wattages and Sample Lighting Table, Appendix B</t>
  </si>
  <si>
    <r>
      <t>W</t>
    </r>
    <r>
      <rPr>
        <b/>
        <vertAlign val="subscript"/>
        <sz val="10"/>
        <color theme="2"/>
        <rFont val="Arial"/>
        <family val="2"/>
      </rPr>
      <t>base</t>
    </r>
    <r>
      <rPr>
        <b/>
        <sz val="10"/>
        <color theme="2"/>
        <rFont val="Arial"/>
        <family val="2"/>
      </rPr>
      <t xml:space="preserve"> - T8 Standard</t>
    </r>
  </si>
  <si>
    <r>
      <t>HPT8 - W</t>
    </r>
    <r>
      <rPr>
        <b/>
        <vertAlign val="subscript"/>
        <sz val="10"/>
        <color theme="2"/>
        <rFont val="Arial"/>
        <family val="2"/>
      </rPr>
      <t>Eff</t>
    </r>
  </si>
  <si>
    <r>
      <t>RWT8 - W</t>
    </r>
    <r>
      <rPr>
        <b/>
        <vertAlign val="subscript"/>
        <sz val="10"/>
        <color theme="2"/>
        <rFont val="Arial"/>
        <family val="2"/>
      </rPr>
      <t>Eff</t>
    </r>
  </si>
  <si>
    <t>HPT8/RWT8 (BF &lt; 0.79)</t>
  </si>
  <si>
    <t>=  Factor to convert watts to kilowatts</t>
  </si>
  <si>
    <t>Hours</t>
  </si>
  <si>
    <t>=  Annual lighting operating hours from the application or from table below</t>
  </si>
  <si>
    <t xml:space="preserve">Source: Entered from application form or use default values. Groups weighted by sales data from IPL reference to 2011 Assessment of Potential. Average of comparison table from CBECS 2003 Region 2 - Division 4, CLEAResult Small Business IPL 2013 Assumptions, PA TRM 2013, MidAtlantic TRM 2013, Northwest Power Planning Council the 6th Plan, IN TRM 2013. Results rounded. Industrial hours assume 7 day per week/16 hour per day based on Lawrence Berkeley National Laboratory: Emerging Energy-Efficient Industrial Technologies Report, 2000. Agriculture hours based on conversations with Dave Warrington at IPL and other references documents from IPL's pervious EEPs. </t>
  </si>
  <si>
    <t>Lighting Hours</t>
  </si>
  <si>
    <t>Group 6</t>
  </si>
  <si>
    <t>Exterior Lighting</t>
  </si>
  <si>
    <t>End Use</t>
  </si>
  <si>
    <t>Agriculture</t>
  </si>
  <si>
    <t>Lighting</t>
  </si>
  <si>
    <r>
      <t>N</t>
    </r>
    <r>
      <rPr>
        <vertAlign val="subscript"/>
        <sz val="10"/>
        <rFont val="Arial"/>
        <family val="2"/>
      </rPr>
      <t>units</t>
    </r>
  </si>
  <si>
    <t>=  Number of efficient light fixtures installed</t>
  </si>
  <si>
    <t>Electric Demand Savings Peak kW - HPT8/RWT8 Fixtures</t>
  </si>
  <si>
    <t>CF  = Peak Coincidence Factor</t>
  </si>
  <si>
    <t>Source: Inferred from the 2011 Assessment of Potential</t>
  </si>
  <si>
    <t>CF</t>
  </si>
  <si>
    <t>Default Savings</t>
  </si>
  <si>
    <t>Energy Savings [kWh]</t>
  </si>
  <si>
    <t>Demand Savings [kW]</t>
  </si>
  <si>
    <t>HPT8 (BF &lt; 0.79)</t>
  </si>
  <si>
    <t>RWT8 (BF &lt; 0.79)</t>
  </si>
  <si>
    <t>Default Savings Assumptions</t>
  </si>
  <si>
    <t>Hours            =</t>
  </si>
  <si>
    <t>= Hours of operation for default non-residential building</t>
  </si>
  <si>
    <t>CF                =</t>
  </si>
  <si>
    <t>= Coincidence factor for default non-residential building</t>
  </si>
  <si>
    <t>Savings Analysis</t>
  </si>
  <si>
    <r>
      <t>W</t>
    </r>
    <r>
      <rPr>
        <b/>
        <vertAlign val="subscript"/>
        <sz val="10"/>
        <color theme="2"/>
        <rFont val="Arial"/>
        <family val="2"/>
      </rPr>
      <t>base</t>
    </r>
    <r>
      <rPr>
        <b/>
        <sz val="10"/>
        <color theme="2"/>
        <rFont val="Arial"/>
        <family val="2"/>
      </rPr>
      <t xml:space="preserve"> - T12/T8 Weighted</t>
    </r>
  </si>
  <si>
    <r>
      <t>W</t>
    </r>
    <r>
      <rPr>
        <b/>
        <vertAlign val="subscript"/>
        <sz val="10"/>
        <color theme="2"/>
        <rFont val="Arial"/>
        <family val="2"/>
      </rPr>
      <t>base</t>
    </r>
    <r>
      <rPr>
        <b/>
        <sz val="10"/>
        <color theme="2"/>
        <rFont val="Arial"/>
        <family val="2"/>
      </rPr>
      <t xml:space="preserve"> - T12 Standard</t>
    </r>
  </si>
  <si>
    <t>Table Source: SCE 2013-2014 Table of Standard Fixture Wattages and Sample Lighting Table, Appendix B: http://www.aesc-inc.com/download/spc/2013SPCDocs/PGE/App%20B%20Standard%20Fixture%20Watts.pdf</t>
  </si>
  <si>
    <t>Fixture Code Used</t>
  </si>
  <si>
    <r>
      <t>W</t>
    </r>
    <r>
      <rPr>
        <vertAlign val="subscript"/>
        <sz val="10"/>
        <rFont val="Arial"/>
        <family val="2"/>
      </rPr>
      <t>base</t>
    </r>
    <r>
      <rPr>
        <sz val="10"/>
        <rFont val="Arial"/>
        <family val="2"/>
      </rPr>
      <t xml:space="preserve"> - T12 Standard</t>
    </r>
  </si>
  <si>
    <r>
      <t>W</t>
    </r>
    <r>
      <rPr>
        <vertAlign val="subscript"/>
        <sz val="10"/>
        <rFont val="Arial"/>
        <family val="2"/>
      </rPr>
      <t>base</t>
    </r>
    <r>
      <rPr>
        <sz val="10"/>
        <rFont val="Arial"/>
        <family val="2"/>
      </rPr>
      <t xml:space="preserve"> - T8 Standard</t>
    </r>
  </si>
  <si>
    <t>HPT8</t>
  </si>
  <si>
    <t>RWT8</t>
  </si>
  <si>
    <t>LAMP CODE</t>
  </si>
  <si>
    <t>F40T12</t>
  </si>
  <si>
    <t>F32T8</t>
  </si>
  <si>
    <t>F32T8-PREM</t>
  </si>
  <si>
    <t>F28T8-PREM-ES</t>
  </si>
  <si>
    <t>FIXTURE CODE</t>
  </si>
  <si>
    <t>F4XSIL</t>
  </si>
  <si>
    <t>F4XILL</t>
  </si>
  <si>
    <t>F4XLL-R</t>
  </si>
  <si>
    <t>F4XWLL-R</t>
  </si>
  <si>
    <t>Philips Linear Fluorescent Lamp Replacement Guide http://applications.nam.lighting.philips.com/legislationcalc/search-results/?shape=linear</t>
  </si>
  <si>
    <t>Starting in 2012 phased-out bulbs will need to be replaced with energy efficient bulbs. Use this tool to see the products affected by the Energy Independence and Security Act and to see the Philips energy efficient replacement options. All replacement bulbs are recommended based on the closest lumen output.</t>
  </si>
  <si>
    <t>Philips T12 High CRI Lamps meet EISA requirements</t>
  </si>
  <si>
    <t>Code</t>
  </si>
  <si>
    <t>Watts</t>
  </si>
  <si>
    <t>Initial Lumens</t>
  </si>
  <si>
    <t>CRI</t>
  </si>
  <si>
    <t>F40T12/NX/ALTO</t>
  </si>
  <si>
    <t>F40T12/CWSupreme/ALTO</t>
  </si>
  <si>
    <t>FB40/T12/CWSupreme/6</t>
  </si>
  <si>
    <t>F40/DX/ALTO</t>
  </si>
  <si>
    <t>Used F40T12 as lookup for wattage from SCE 2013-2014 Table of Standard Fixture Wattages</t>
  </si>
  <si>
    <t>http://www.usa.lighting.philips.com/pwc_li/us_en/connect/tools_literature/downloads/p-6424.pdf</t>
  </si>
  <si>
    <r>
      <t xml:space="preserve">T12 are EISA compliant because they are exempt with CRI </t>
    </r>
    <r>
      <rPr>
        <sz val="10"/>
        <rFont val="Calibri"/>
        <family val="2"/>
      </rPr>
      <t>≥</t>
    </r>
    <r>
      <rPr>
        <sz val="10"/>
        <rFont val="Arial"/>
        <family val="2"/>
      </rPr>
      <t xml:space="preserve"> 87</t>
    </r>
  </si>
  <si>
    <t>Weight Assumption</t>
  </si>
  <si>
    <t>NonResidential Prescriptive</t>
  </si>
  <si>
    <t>Replaced lamp quantity</t>
  </si>
  <si>
    <t>Group 1</t>
  </si>
  <si>
    <t>Group 2</t>
  </si>
  <si>
    <t>Group 3</t>
  </si>
  <si>
    <t>Group 4</t>
  </si>
  <si>
    <t>Group 5</t>
  </si>
  <si>
    <t>All Commercial</t>
  </si>
  <si>
    <t>Grocery, Convenience Store, and Restaurant</t>
  </si>
  <si>
    <t xml:space="preserve">Lodging, Hospital, and Multifamily </t>
  </si>
  <si>
    <t>Health Clinic, Church, Warehouse, and Other Commercial</t>
  </si>
  <si>
    <t>Education, Office and Retail</t>
  </si>
  <si>
    <t>Industrial</t>
  </si>
  <si>
    <t>T8 Replacement</t>
  </si>
  <si>
    <t>Estimated - if needed</t>
  </si>
  <si>
    <r>
      <t>T8 Watts</t>
    </r>
    <r>
      <rPr>
        <vertAlign val="subscript"/>
        <sz val="12"/>
        <rFont val="Calibri"/>
        <family val="2"/>
        <scheme val="minor"/>
      </rPr>
      <t>BASE</t>
    </r>
  </si>
  <si>
    <r>
      <t>T12 Watts</t>
    </r>
    <r>
      <rPr>
        <vertAlign val="subscript"/>
        <sz val="12"/>
        <rFont val="Calibri"/>
        <family val="2"/>
        <scheme val="minor"/>
      </rPr>
      <t>BASE</t>
    </r>
  </si>
  <si>
    <r>
      <t>T12/T8 weighted Watts</t>
    </r>
    <r>
      <rPr>
        <vertAlign val="subscript"/>
        <sz val="12"/>
        <rFont val="Calibri"/>
        <family val="2"/>
        <scheme val="minor"/>
      </rPr>
      <t>BASE</t>
    </r>
  </si>
  <si>
    <t>Reference lamp life</t>
  </si>
  <si>
    <t>TABLE FOR TRM DESCRIPTION - numbers to be inferred by data above</t>
  </si>
  <si>
    <r>
      <t>T8 System Lumens</t>
    </r>
    <r>
      <rPr>
        <vertAlign val="subscript"/>
        <sz val="12"/>
        <rFont val="Calibri"/>
        <family val="2"/>
        <scheme val="minor"/>
      </rPr>
      <t>EE</t>
    </r>
  </si>
  <si>
    <r>
      <t>T12 System Lumens</t>
    </r>
    <r>
      <rPr>
        <vertAlign val="subscript"/>
        <sz val="12"/>
        <rFont val="Calibri"/>
        <family val="2"/>
        <scheme val="minor"/>
      </rPr>
      <t>EE</t>
    </r>
  </si>
  <si>
    <r>
      <t>Weighted System Lumens</t>
    </r>
    <r>
      <rPr>
        <vertAlign val="subscript"/>
        <sz val="12"/>
        <rFont val="Calibri"/>
        <family val="2"/>
        <scheme val="minor"/>
      </rPr>
      <t>EE</t>
    </r>
  </si>
  <si>
    <t>http://library.cee1.org/sites/default/files/library/5696/CEE_ComLit_RW_Lighting_Spec_July2013.pdf</t>
  </si>
  <si>
    <t xml:space="preserve">1-Lamp 32w HPT8 (BF &lt; 0.79) </t>
  </si>
  <si>
    <t xml:space="preserve">4-Lamp 28w RWT8 (BF &lt; 0.79) </t>
  </si>
  <si>
    <t>Philips Advance ballast IOP-1P32-LW-N@120V, (1) ballast, with (1) F32T8 lamps</t>
  </si>
  <si>
    <t>Philips Advance ballast IOP-2P32-LW-N@120V, (1) ballast, with (2) F32T8 lamps</t>
  </si>
  <si>
    <r>
      <rPr>
        <b/>
        <sz val="10"/>
        <rFont val="Calibri"/>
        <family val="2"/>
        <scheme val="minor"/>
      </rPr>
      <t>Mean lumens for HPT8</t>
    </r>
    <r>
      <rPr>
        <sz val="10"/>
        <rFont val="Calibri"/>
        <family val="2"/>
        <scheme val="minor"/>
      </rPr>
      <t xml:space="preserve"> per CEE HPT8 spec referenced in column M; </t>
    </r>
    <r>
      <rPr>
        <b/>
        <sz val="10"/>
        <rFont val="Calibri"/>
        <family val="2"/>
        <scheme val="minor"/>
      </rPr>
      <t xml:space="preserve">ballast factor </t>
    </r>
    <r>
      <rPr>
        <sz val="10"/>
        <rFont val="Calibri"/>
        <family val="2"/>
        <scheme val="minor"/>
      </rPr>
      <t xml:space="preserve">per CEE QPL List referenced in columns E&amp;F; </t>
    </r>
    <r>
      <rPr>
        <b/>
        <sz val="10"/>
        <rFont val="Calibri"/>
        <family val="2"/>
        <scheme val="minor"/>
      </rPr>
      <t/>
    </r>
  </si>
  <si>
    <r>
      <rPr>
        <b/>
        <sz val="10"/>
        <rFont val="Calibri"/>
        <family val="2"/>
        <scheme val="minor"/>
      </rPr>
      <t>Mean lumens for RWT8</t>
    </r>
    <r>
      <rPr>
        <sz val="10"/>
        <rFont val="Calibri"/>
        <family val="2"/>
        <scheme val="minor"/>
      </rPr>
      <t xml:space="preserve"> per CEE HPT8 spec referenced in Column M; </t>
    </r>
    <r>
      <rPr>
        <b/>
        <sz val="10"/>
        <rFont val="Calibri"/>
        <family val="2"/>
        <scheme val="minor"/>
      </rPr>
      <t xml:space="preserve">ballast factor </t>
    </r>
    <r>
      <rPr>
        <sz val="10"/>
        <rFont val="Calibri"/>
        <family val="2"/>
        <scheme val="minor"/>
      </rPr>
      <t xml:space="preserve">per CCC QPL List referenced in columns E&amp;F; </t>
    </r>
    <r>
      <rPr>
        <b/>
        <sz val="10"/>
        <rFont val="Calibri"/>
        <family val="2"/>
        <scheme val="minor"/>
      </rPr>
      <t/>
    </r>
  </si>
  <si>
    <t>Philips Advance ballast IOP-3P32-LW-N@120V, (1) ballast, with (3) F32T8 lamps</t>
  </si>
  <si>
    <t>Philips Advance ballast IOP-4P32-LW-N@120V, (1) ballast, with (4) F32T8 lamps</t>
  </si>
  <si>
    <t>Philips Advance ballast IOP-3P32-LW-N@120V, (2) ballast, with (6) F32T8 lamps</t>
  </si>
  <si>
    <t>Philips Advance ballast IOP-1P32-LW-N@120V, (1) ballast, with (1) F28T8 lamps</t>
  </si>
  <si>
    <t>Philips Advance ballast IOP-2P32-LW-N@120V, (1) ballast, with (2) F28T8 lamps</t>
  </si>
  <si>
    <t>Philips Advance ballast IOP-3P32-LW-N@120V, (1) ballast, with (3) F28T8 lamps</t>
  </si>
  <si>
    <t>Philips Advance ballast IOP-4P32-LW-N@120V, (1) ballast, with (4) F28T8 lamps</t>
  </si>
  <si>
    <t>Philips Advance ballast IOP-3P32-LW-N@120V, (2) ballast, with (6) F28T8 lamps</t>
  </si>
  <si>
    <t>Fixture Wattage Reference</t>
  </si>
  <si>
    <t>EVT Ref Table</t>
  </si>
  <si>
    <t xml:space="preserve">Baseline Fixtures </t>
  </si>
  <si>
    <t>Efficient Fixtures</t>
  </si>
  <si>
    <r>
      <rPr>
        <b/>
        <sz val="10"/>
        <rFont val="Calibri"/>
        <family val="2"/>
        <scheme val="minor"/>
      </rPr>
      <t>Mean lumens for T8</t>
    </r>
    <r>
      <rPr>
        <sz val="10"/>
        <rFont val="Calibri"/>
        <family val="2"/>
        <scheme val="minor"/>
      </rPr>
      <t xml:space="preserve"> from Philips Spec Sheet</t>
    </r>
  </si>
  <si>
    <t>http://www.usa.lighting.philips.com/pwc_li/us_en/connect/tools_literature/downloads/CO-7600.pdf</t>
  </si>
  <si>
    <t xml:space="preserve">1-Lamp 34w T12 (BF &lt;0.88) </t>
  </si>
  <si>
    <t>Philips Rapid Start Magnetic ballast Centium ICN-2S40N, (1) ballast, with (2) F34T12 lamps</t>
  </si>
  <si>
    <t>Philips Rapid Start Magnetic ballast Ambistar RELB-2S40-N@120V, (1) ballast, with (1) F34T12 lamps</t>
  </si>
  <si>
    <t>Philips Rapid Start Magnetic ballast Magnetic R-4S40-ATPAC, (1) ballast, with (4) F34T12 lamps</t>
  </si>
  <si>
    <t xml:space="preserve">4-Lamp 34w T12 (BF &lt; 0.88) </t>
  </si>
  <si>
    <t>http://download.p4c.philips.com/l4b/9/927869783514_na/927869783514_na_pss_aenus.pdf</t>
  </si>
  <si>
    <t>Table below will be in the actual TRM</t>
  </si>
  <si>
    <t>Philips Advance ballast ICN-1P32-N@120V, (1) ballast, with (1) F32T8 lamps</t>
  </si>
  <si>
    <t xml:space="preserve">2-Lamp 34w T12 (BF &lt; 0.85) </t>
  </si>
  <si>
    <t xml:space="preserve">1-Lamp 32w T8 (BF &lt;0.91) </t>
  </si>
  <si>
    <t>Philips Advance ballast ICN-2P32-N@120V, (1) ballast, with (2) F32T8 lamps</t>
  </si>
  <si>
    <t xml:space="preserve">2-Lamp 32w T8 (BF &lt; 0.89) </t>
  </si>
  <si>
    <t xml:space="preserve">3-Lamp 32w T8 (BF &lt; 0.88) </t>
  </si>
  <si>
    <t>Philips Advance ballast ICN-3P32-N@120V, (1) ballast, with (3) F32T8 lamps</t>
  </si>
  <si>
    <t>Philips Advance ballast ICN-4P32-N@120V, (1) ballast, with (4) F32T8 lamps</t>
  </si>
  <si>
    <t xml:space="preserve">4-Lamp 32w T8 (BF &lt; 0.88) </t>
  </si>
  <si>
    <t>Philips Advance ballast ICN-3P32-N@120V, (2) ballast, with (6) F32T8 lamps</t>
  </si>
  <si>
    <t xml:space="preserve">6-Lamp 32w T8 (BF &lt; 0.88) </t>
  </si>
  <si>
    <t xml:space="preserve">2-Lamp 32w HPT8 (BF &lt; 0.77) </t>
  </si>
  <si>
    <t xml:space="preserve">3-Lamp 32w HPT8 (BF &lt; 0.76) </t>
  </si>
  <si>
    <t xml:space="preserve">4-Lamp 32w HPT8 (BF &lt; 0.78) </t>
  </si>
  <si>
    <t xml:space="preserve">6-Lamp 32w HPT8 (BF &lt; 0.76) </t>
  </si>
  <si>
    <t xml:space="preserve">1-Lamp 28w RWT8 (BF &lt; 0.76) </t>
  </si>
  <si>
    <t xml:space="preserve">2-Lamp 28w RWT8 (BF &lt; 0.76) </t>
  </si>
  <si>
    <t xml:space="preserve">3-Lamp 28w RWT8 (BF &lt; 0.77) </t>
  </si>
  <si>
    <t xml:space="preserve">6-Lamp 28w RWT8 (BF &lt; 0.77) </t>
  </si>
  <si>
    <r>
      <t>Watts</t>
    </r>
    <r>
      <rPr>
        <b/>
        <vertAlign val="subscript"/>
        <sz val="10"/>
        <color rgb="FFFFFFFF"/>
        <rFont val="Calibri"/>
        <family val="2"/>
      </rPr>
      <t>EE</t>
    </r>
  </si>
  <si>
    <r>
      <t>Watts</t>
    </r>
    <r>
      <rPr>
        <b/>
        <vertAlign val="subscript"/>
        <sz val="10"/>
        <color rgb="FFFFFFFF"/>
        <rFont val="Calibri"/>
        <family val="2"/>
      </rPr>
      <t>BASE</t>
    </r>
  </si>
  <si>
    <r>
      <t>Incremental Cost</t>
    </r>
    <r>
      <rPr>
        <sz val="8"/>
        <rFont val="Calibri"/>
        <family val="2"/>
      </rPr>
      <t> </t>
    </r>
  </si>
  <si>
    <t>50:50 T12:Standard T8</t>
  </si>
  <si>
    <t>Philips Rapid Start Magnetic ballast Magnetic R-4S40-ATPAC, (1) ballast, with (3) F34T12 lamps</t>
  </si>
  <si>
    <t>Philips Rapid Start Magnetic ballast Magnetic R-4S40-ATPAC, (2) ballast, with (6) F34T12 lamps</t>
  </si>
  <si>
    <t xml:space="preserve">3-Lamp 34w T12 (BF &lt;0.88) </t>
  </si>
  <si>
    <t xml:space="preserve">6-Lamp 34w T12 (BF &lt; 0.88) </t>
  </si>
  <si>
    <t>Base Ballast Life (hrs) 50:50 T12:Standard T8</t>
  </si>
  <si>
    <t>Mid Life Savings Adjustment (2020)</t>
  </si>
  <si>
    <t>Reference Tables</t>
  </si>
  <si>
    <r>
      <t>Incremental Cost</t>
    </r>
    <r>
      <rPr>
        <b/>
        <sz val="12"/>
        <rFont val="Calibri"/>
        <family val="2"/>
        <scheme val="minor"/>
      </rPr>
      <t>*</t>
    </r>
  </si>
  <si>
    <r>
      <t>EE Lamp Rep. Labor Cost per lamp</t>
    </r>
    <r>
      <rPr>
        <b/>
        <sz val="18"/>
        <rFont val="Calibri"/>
        <family val="2"/>
        <scheme val="minor"/>
      </rPr>
      <t>*</t>
    </r>
  </si>
  <si>
    <r>
      <t>Total EE Ballast Replacement Cost</t>
    </r>
    <r>
      <rPr>
        <b/>
        <sz val="18"/>
        <rFont val="Calibri"/>
        <family val="2"/>
        <scheme val="minor"/>
      </rPr>
      <t>*</t>
    </r>
  </si>
  <si>
    <r>
      <t>EE Ballast Cost</t>
    </r>
    <r>
      <rPr>
        <b/>
        <sz val="18"/>
        <rFont val="Calibri"/>
        <family val="2"/>
        <scheme val="minor"/>
      </rPr>
      <t>*</t>
    </r>
  </si>
  <si>
    <r>
      <t>EE Ballast Rep. Labor Cost</t>
    </r>
    <r>
      <rPr>
        <b/>
        <sz val="18"/>
        <rFont val="Calibri"/>
        <family val="2"/>
        <scheme val="minor"/>
      </rPr>
      <t>*</t>
    </r>
  </si>
  <si>
    <r>
      <t>EE Lamp Cost</t>
    </r>
    <r>
      <rPr>
        <b/>
        <sz val="18"/>
        <rFont val="Calibri"/>
        <family val="2"/>
        <scheme val="minor"/>
      </rPr>
      <t>*</t>
    </r>
  </si>
  <si>
    <r>
      <t>Total EE Lamp Replacement Cost</t>
    </r>
    <r>
      <rPr>
        <b/>
        <sz val="18"/>
        <rFont val="Calibri"/>
        <family val="2"/>
        <scheme val="minor"/>
      </rPr>
      <t>*</t>
    </r>
  </si>
  <si>
    <r>
      <t>Total Base Lamp Replacement Cost</t>
    </r>
    <r>
      <rPr>
        <b/>
        <sz val="18"/>
        <rFont val="Calibri"/>
        <family val="2"/>
        <scheme val="minor"/>
      </rPr>
      <t>*</t>
    </r>
  </si>
  <si>
    <r>
      <t>Base Lamp Cost</t>
    </r>
    <r>
      <rPr>
        <b/>
        <sz val="18"/>
        <rFont val="Calibri"/>
        <family val="2"/>
        <scheme val="minor"/>
      </rPr>
      <t>*</t>
    </r>
  </si>
  <si>
    <r>
      <t>Total Base Ballast Replacement Cost</t>
    </r>
    <r>
      <rPr>
        <b/>
        <sz val="18"/>
        <rFont val="Calibri"/>
        <family val="2"/>
        <scheme val="minor"/>
      </rPr>
      <t>*</t>
    </r>
  </si>
  <si>
    <r>
      <t xml:space="preserve"> </t>
    </r>
    <r>
      <rPr>
        <sz val="12"/>
        <rFont val="Calibri"/>
        <family val="2"/>
        <scheme val="minor"/>
      </rPr>
      <t>*</t>
    </r>
    <r>
      <rPr>
        <b/>
        <sz val="12"/>
        <rFont val="Calibri"/>
        <family val="2"/>
        <scheme val="minor"/>
      </rPr>
      <t>Baseline and efficient measure cost data comes from lighting suppliers, past Efficiency Vermont projects, and professional judgment.</t>
    </r>
  </si>
  <si>
    <r>
      <t xml:space="preserve"> </t>
    </r>
    <r>
      <rPr>
        <sz val="18"/>
        <rFont val="Calibri"/>
        <family val="2"/>
        <scheme val="minor"/>
      </rPr>
      <t>*</t>
    </r>
    <r>
      <rPr>
        <b/>
        <sz val="12"/>
        <rFont val="Calibri"/>
        <family val="2"/>
        <scheme val="minor"/>
      </rPr>
      <t>Baseline and efficient measure cost data comes from lighting suppliers, past Efficiency Vermont projects, and professional judgment.</t>
    </r>
  </si>
  <si>
    <t>Ballast Factor and Wattage Link: See High Performance and Reduced wattage Lists</t>
  </si>
  <si>
    <t>https://www.1000bulbs.com/pdf/sylvania-24588-specs.pdf</t>
  </si>
  <si>
    <r>
      <rPr>
        <b/>
        <sz val="10"/>
        <rFont val="Calibri"/>
        <family val="2"/>
        <scheme val="minor"/>
      </rPr>
      <t>Mean Lumens for T12</t>
    </r>
    <r>
      <rPr>
        <sz val="10"/>
        <rFont val="Calibri"/>
        <family val="2"/>
        <scheme val="minor"/>
      </rPr>
      <t xml:space="preserve"> from Sylvania Spec Sheet</t>
    </r>
  </si>
  <si>
    <t>Base Lamp Life (hrs) 50:50 T12:Standard T8</t>
  </si>
  <si>
    <t>Table developed using a assumed constant ballast factor</t>
  </si>
  <si>
    <t>HPT8 Component Costs and Lifetimes</t>
  </si>
  <si>
    <t>Nominal Watts</t>
  </si>
  <si>
    <r>
      <t>Watts</t>
    </r>
    <r>
      <rPr>
        <b/>
        <vertAlign val="subscript"/>
        <sz val="10"/>
        <color theme="0"/>
        <rFont val="Calibri"/>
        <family val="2"/>
      </rPr>
      <t xml:space="preserve">EE </t>
    </r>
  </si>
  <si>
    <t>Nominal Watt</t>
  </si>
  <si>
    <t>Ballast Factor various</t>
  </si>
  <si>
    <t>Incremental Cost</t>
  </si>
  <si>
    <t>Full Cost</t>
  </si>
  <si>
    <r>
      <t>Watts</t>
    </r>
    <r>
      <rPr>
        <b/>
        <vertAlign val="subscript"/>
        <sz val="10"/>
        <color rgb="FFFFFFFF"/>
        <rFont val="Calibri"/>
        <family val="2"/>
      </rPr>
      <t>SAVE</t>
    </r>
  </si>
  <si>
    <t>4-Lamp HPT8 w/ High-BF Ballast High-Bay</t>
  </si>
  <si>
    <t>200 Watt Pulse Start Metal-Halide</t>
  </si>
  <si>
    <t>250 Watt Metal Halide</t>
  </si>
  <si>
    <t>6-Lamp HPT8 w/ High-BF Ballast High-Bay</t>
  </si>
  <si>
    <t>320 Watt Pulse Start Metal-Halide</t>
  </si>
  <si>
    <t>400 Watt Pulse Start Metal Halide</t>
  </si>
  <si>
    <t>400 Watt Metal-Halide</t>
  </si>
  <si>
    <t>8-Lamp HPT8 w/ High-BF Ballast High-Bay</t>
  </si>
  <si>
    <t>Proportionally Adjusted according to 6-Lamp HPT8 Equivalent to 320 PSMH</t>
  </si>
  <si>
    <t>Proportionally Adjusted according to 6-Lamp HPT8 Equivalent to 400 W Metal Halide</t>
  </si>
  <si>
    <t>References</t>
  </si>
  <si>
    <t xml:space="preserve">http://www.gelighting.com/LightingWeb/na/smartcatalogs/Lighting_and_Ballasts_Section_13_Ballasts_T5_Electronic_Programmed_Start.pdf </t>
  </si>
  <si>
    <t>https://www.xcelenergy.com/staticfiles/xe/Marketing/MN-Bus-Lighting-Input-Wattage-Guide.pdf</t>
  </si>
  <si>
    <t>Ballast Factor Assumptions (based on professional lighting experience and judgement)</t>
  </si>
  <si>
    <t>Nominal Ballast Factors for Various Lighting - based on professional lighting experience</t>
  </si>
  <si>
    <t>Lighting Type</t>
  </si>
  <si>
    <t>BF</t>
  </si>
  <si>
    <t>note</t>
  </si>
  <si>
    <t>Standard T8</t>
  </si>
  <si>
    <t>RW T8</t>
  </si>
  <si>
    <t>HPT8 can refer to any combination of a high lumen lamp + high efficiency ballast.  Typically it’s a 0.77 BF ballast for troffers/linear, and 1.15 for HPT8 highbay.</t>
  </si>
  <si>
    <t>HPT8 HO</t>
  </si>
  <si>
    <t>T12</t>
  </si>
  <si>
    <t>T12’s can be more variable but 0.95 is often used.  The system wattage tends to be more important for T12 so where known it is better to provide figures based on low/normal/high BF, or in the case of T12 columns for standard/energy saving. Where unknown assume 0.95.</t>
  </si>
  <si>
    <t>MH</t>
  </si>
  <si>
    <t>MH always assume a BF of 1.0.  The difference between the lamp wattage and the system operating wattage is due to losses from the magnetic ballast.  These losses increase as the nominal lamp wattage gets higher. Again, the system watts will vary due to ballast losses &amp; lamping configuration.</t>
  </si>
  <si>
    <t>MHPS</t>
  </si>
  <si>
    <t>Time of Sale/Retrofit: Wattage Assumptions</t>
  </si>
  <si>
    <t>HPT8 New and Baseline Assumptions</t>
  </si>
  <si>
    <t xml:space="preserve">TOS: T8HP and RWT8 New and Baseline Assumptions (NO HIGH BAY ALL FIXTURES &gt; 15FT and must have ballast factor of less than 0.79) </t>
  </si>
  <si>
    <t xml:space="preserve">RET: T8HP and RWT8 New and Baseline Assumptions (NO HIGH BAY ALL FIXTURES &gt; 15FT and must have ballast factor of less than 0.79) </t>
  </si>
  <si>
    <t xml:space="preserve">1-Lamp Relamp/Reballast T12 to HPT8 </t>
  </si>
  <si>
    <t xml:space="preserve">4-Lamp Relamp/Reballast T12 to RWT8 </t>
  </si>
  <si>
    <t xml:space="preserve">2-Lamp Relamp/Reballast T12 to HPT8 </t>
  </si>
  <si>
    <t xml:space="preserve">3-Lamp Relamp/Reballast T12 to RWT8 </t>
  </si>
  <si>
    <t xml:space="preserve">6-Lamp Relamp/Reballast T12 to RWT8 </t>
  </si>
  <si>
    <t xml:space="preserve">4-Lamp Relamp/Reballast T12 to HPT8 </t>
  </si>
  <si>
    <t xml:space="preserve">3-Lamp Relamp/Reballast T12 to HPT8 </t>
  </si>
  <si>
    <t xml:space="preserve">6-Lamp Relamp/Reballast T12 to HPT8 </t>
  </si>
  <si>
    <t xml:space="preserve">1-Lamp Relamp/Reballast T12 to RWT8 </t>
  </si>
  <si>
    <t xml:space="preserve">2-Lamp Relamp/Reballast T12 to RWT8 </t>
  </si>
  <si>
    <r>
      <t>Watts</t>
    </r>
    <r>
      <rPr>
        <vertAlign val="subscript"/>
        <sz val="12"/>
        <rFont val="Calibri"/>
        <family val="2"/>
        <scheme val="minor"/>
      </rPr>
      <t>BASE</t>
    </r>
  </si>
  <si>
    <r>
      <t>Full Cost</t>
    </r>
    <r>
      <rPr>
        <b/>
        <sz val="12"/>
        <rFont val="Calibri"/>
        <family val="2"/>
        <scheme val="minor"/>
      </rPr>
      <t>*</t>
    </r>
  </si>
  <si>
    <r>
      <t>Full Cost</t>
    </r>
    <r>
      <rPr>
        <sz val="8"/>
        <rFont val="Calibri"/>
        <family val="2"/>
      </rPr>
      <t> </t>
    </r>
  </si>
  <si>
    <t>Total Base Lamp Replacement Cost*</t>
  </si>
  <si>
    <t>Base Lamp Cost*</t>
  </si>
  <si>
    <t>Total Base Ballast Replacement Cost*</t>
  </si>
  <si>
    <t>Table for TRM</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</si>
</sst>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mm/dd/yy;@"/>
    <numFmt numFmtId="166" formatCode="0.0"/>
    <numFmt numFmtId="167" formatCode="_(* #,##0_);_(* \(#,##0\);_(* &quot;-&quot;??_);_(@_)"/>
    <numFmt numFmtId="168" formatCode="_(* #,##0.00000000_);_(* \(#,##0.00000000\);_(* &quot;-&quot;??_);_(@_)"/>
    <numFmt numFmtId="169" formatCode="0.0000"/>
    <numFmt numFmtId="170" formatCode="0.00000000"/>
    <numFmt numFmtId="171" formatCode="0.000000"/>
    <numFmt numFmtId="172" formatCode="m/d/\ h:mm"/>
    <numFmt numFmtId="173" formatCode="General_)"/>
    <numFmt numFmtId="174" formatCode="0.000"/>
  </numFmts>
  <fonts count="100">
    <font>
      <sz val="10"/>
      <name val="Arial"/>
    </font>
    <font>
      <sz val="11"/>
      <color theme="1"/>
      <name val="Calibri"/>
      <family val="2"/>
      <scheme val="minor"/>
    </font>
    <font>
      <sz val="11"/>
      <color theme="1"/>
      <name val="Calibri"/>
      <family val="2"/>
      <scheme val="minor"/>
    </font>
    <font>
      <sz val="8"/>
      <name val="Arial"/>
      <family val="2"/>
    </font>
    <font>
      <sz val="12"/>
      <name val="Arial"/>
      <family val="2"/>
    </font>
    <font>
      <b/>
      <sz val="14"/>
      <name val="Arial"/>
      <family val="2"/>
    </font>
    <font>
      <vertAlign val="subscript"/>
      <sz val="12"/>
      <name val="Arial"/>
      <family val="2"/>
    </font>
    <font>
      <b/>
      <sz val="12"/>
      <name val="Arial"/>
      <family val="2"/>
    </font>
    <font>
      <sz val="12"/>
      <name val="Arial"/>
      <family val="2"/>
    </font>
    <font>
      <sz val="10"/>
      <name val="Calibri"/>
      <family val="2"/>
      <scheme val="minor"/>
    </font>
    <font>
      <b/>
      <sz val="14"/>
      <name val="Calibri"/>
      <family val="2"/>
      <scheme val="minor"/>
    </font>
    <font>
      <sz val="12"/>
      <name val="Calibri"/>
      <family val="2"/>
      <scheme val="minor"/>
    </font>
    <font>
      <vertAlign val="subscript"/>
      <sz val="12"/>
      <name val="Calibri"/>
      <family val="2"/>
      <scheme val="minor"/>
    </font>
    <font>
      <sz val="12"/>
      <color rgb="FFFF0000"/>
      <name val="Calibri"/>
      <family val="2"/>
      <scheme val="minor"/>
    </font>
    <font>
      <u/>
      <sz val="10"/>
      <color theme="10"/>
      <name val="Arial"/>
      <family val="2"/>
    </font>
    <font>
      <u/>
      <sz val="10"/>
      <color theme="10"/>
      <name val="Calibri"/>
      <family val="2"/>
      <scheme val="minor"/>
    </font>
    <font>
      <b/>
      <sz val="10"/>
      <name val="Calibri"/>
      <family val="2"/>
      <scheme val="minor"/>
    </font>
    <font>
      <b/>
      <sz val="12"/>
      <color rgb="FFFF0000"/>
      <name val="Calibri"/>
      <family val="2"/>
      <scheme val="minor"/>
    </font>
    <font>
      <sz val="10"/>
      <color theme="1"/>
      <name val="Times New Roman"/>
      <family val="1"/>
    </font>
    <font>
      <sz val="9"/>
      <color theme="1"/>
      <name val="Arial"/>
      <family val="2"/>
    </font>
    <font>
      <sz val="9"/>
      <color theme="1"/>
      <name val="Calibri"/>
      <family val="2"/>
    </font>
    <font>
      <sz val="10"/>
      <name val="Arial"/>
      <family val="2"/>
    </font>
    <font>
      <b/>
      <sz val="10"/>
      <name val="Arial"/>
      <family val="2"/>
    </font>
    <font>
      <b/>
      <i/>
      <u/>
      <sz val="10"/>
      <name val="Arial"/>
      <family val="2"/>
    </font>
    <font>
      <b/>
      <i/>
      <sz val="10"/>
      <name val="Arial"/>
      <family val="2"/>
    </font>
    <font>
      <sz val="9"/>
      <color rgb="FF000000"/>
      <name val="Arial"/>
      <family val="2"/>
    </font>
    <font>
      <sz val="10"/>
      <color rgb="FF0000FF"/>
      <name val="Arial"/>
      <family val="2"/>
    </font>
    <font>
      <vertAlign val="subscript"/>
      <sz val="10"/>
      <name val="Arial"/>
      <family val="2"/>
    </font>
    <font>
      <b/>
      <sz val="10"/>
      <color theme="2"/>
      <name val="Arial"/>
      <family val="2"/>
    </font>
    <font>
      <b/>
      <vertAlign val="subscript"/>
      <sz val="10"/>
      <color theme="2"/>
      <name val="Arial"/>
      <family val="2"/>
    </font>
    <font>
      <b/>
      <sz val="11"/>
      <color rgb="FFEEECE1"/>
      <name val="Calibri"/>
      <family val="2"/>
    </font>
    <font>
      <u/>
      <sz val="10"/>
      <color indexed="12"/>
      <name val="Arial"/>
      <family val="2"/>
    </font>
    <font>
      <sz val="10"/>
      <name val="Calibri"/>
      <family val="2"/>
    </font>
    <font>
      <sz val="11"/>
      <color indexed="8"/>
      <name val="Calibri"/>
      <family val="2"/>
    </font>
    <font>
      <sz val="11"/>
      <color indexed="9"/>
      <name val="Calibri"/>
      <family val="2"/>
    </font>
    <font>
      <sz val="11"/>
      <color indexed="20"/>
      <name val="Calibri"/>
      <family val="2"/>
    </font>
    <font>
      <sz val="11"/>
      <color indexed="14"/>
      <name val="Calibri"/>
      <family val="2"/>
    </font>
    <font>
      <b/>
      <sz val="11"/>
      <color indexed="52"/>
      <name val="Calibri"/>
      <family val="2"/>
    </font>
    <font>
      <b/>
      <sz val="11"/>
      <color indexed="9"/>
      <name val="Calibri"/>
      <family val="2"/>
    </font>
    <font>
      <sz val="10"/>
      <name val="Arial"/>
      <family val="2"/>
      <charset val="204"/>
    </font>
    <font>
      <sz val="12"/>
      <name val="Times New Roman"/>
      <family val="1"/>
    </font>
    <font>
      <sz val="12"/>
      <color indexed="8"/>
      <name val="Calibri"/>
      <family val="2"/>
    </font>
    <font>
      <sz val="10"/>
      <name val="Courier New"/>
      <family val="3"/>
    </font>
    <font>
      <sz val="11"/>
      <name val="Times New Roman"/>
      <family val="1"/>
    </font>
    <font>
      <sz val="14"/>
      <color indexed="16"/>
      <name val="Times New Roman"/>
      <family val="1"/>
      <charset val="204"/>
    </font>
    <font>
      <sz val="14"/>
      <color indexed="16"/>
      <name val="Times New Roman"/>
      <family val="1"/>
    </font>
    <font>
      <i/>
      <sz val="11"/>
      <color indexed="23"/>
      <name val="Calibri"/>
      <family val="2"/>
    </font>
    <font>
      <sz val="7"/>
      <name val="Arial"/>
      <family val="2"/>
    </font>
    <font>
      <sz val="11"/>
      <color indexed="17"/>
      <name val="Calibri"/>
      <family val="2"/>
    </font>
    <font>
      <b/>
      <sz val="12"/>
      <name val="Times New Roman"/>
      <family val="1"/>
    </font>
    <font>
      <b/>
      <sz val="15"/>
      <color indexed="56"/>
      <name val="Calibri"/>
      <family val="2"/>
    </font>
    <font>
      <b/>
      <sz val="15"/>
      <color indexed="62"/>
      <name val="Calibri"/>
      <family val="2"/>
    </font>
    <font>
      <b/>
      <sz val="13"/>
      <color indexed="56"/>
      <name val="Calibri"/>
      <family val="2"/>
    </font>
    <font>
      <b/>
      <sz val="10"/>
      <color indexed="9"/>
      <name val="Arial"/>
      <family val="2"/>
    </font>
    <font>
      <b/>
      <sz val="13"/>
      <color indexed="62"/>
      <name val="Calibri"/>
      <family val="2"/>
    </font>
    <font>
      <b/>
      <sz val="11"/>
      <color indexed="56"/>
      <name val="Calibri"/>
      <family val="2"/>
    </font>
    <font>
      <b/>
      <sz val="11"/>
      <color indexed="62"/>
      <name val="Calibri"/>
      <family val="2"/>
    </font>
    <font>
      <u/>
      <sz val="10"/>
      <color indexed="12"/>
      <name val="MS Sans Serif"/>
      <family val="2"/>
    </font>
    <font>
      <u/>
      <sz val="10"/>
      <color indexed="12"/>
      <name val="Arial"/>
      <family val="2"/>
      <charset val="204"/>
    </font>
    <font>
      <u/>
      <sz val="10"/>
      <color indexed="12"/>
      <name val="Arial Narrow"/>
      <family val="2"/>
    </font>
    <font>
      <u/>
      <sz val="12"/>
      <color theme="10"/>
      <name val="Calibri"/>
      <family val="2"/>
      <scheme val="minor"/>
    </font>
    <font>
      <u/>
      <sz val="11"/>
      <color theme="10"/>
      <name val="Calibri"/>
      <family val="2"/>
    </font>
    <font>
      <u/>
      <sz val="11"/>
      <color theme="10"/>
      <name val="Calibri"/>
      <family val="2"/>
      <scheme val="minor"/>
    </font>
    <font>
      <sz val="11"/>
      <color indexed="62"/>
      <name val="Calibri"/>
      <family val="2"/>
    </font>
    <font>
      <sz val="11"/>
      <color indexed="52"/>
      <name val="Calibri"/>
      <family val="2"/>
    </font>
    <font>
      <sz val="11"/>
      <color indexed="60"/>
      <name val="Calibri"/>
      <family val="2"/>
    </font>
    <font>
      <sz val="7"/>
      <name val="Small Fonts"/>
      <family val="2"/>
    </font>
    <font>
      <sz val="10"/>
      <color indexed="8"/>
      <name val="Arial"/>
      <family val="2"/>
      <charset val="204"/>
    </font>
    <font>
      <sz val="10"/>
      <color indexed="8"/>
      <name val="Arial"/>
      <family val="2"/>
    </font>
    <font>
      <sz val="10"/>
      <color indexed="72"/>
      <name val="MS Sans Serif"/>
      <family val="2"/>
    </font>
    <font>
      <sz val="12"/>
      <color theme="1"/>
      <name val="Calibri"/>
      <family val="2"/>
      <scheme val="minor"/>
    </font>
    <font>
      <sz val="11"/>
      <color indexed="8"/>
      <name val="Calibri"/>
      <family val="2"/>
      <scheme val="minor"/>
    </font>
    <font>
      <sz val="11"/>
      <color rgb="FF000000"/>
      <name val="Calibri"/>
      <family val="2"/>
      <charset val="204"/>
    </font>
    <font>
      <sz val="10"/>
      <name val="MS Sans Serif"/>
      <family val="2"/>
    </font>
    <font>
      <sz val="10"/>
      <color theme="1"/>
      <name val="Arial"/>
      <family val="2"/>
    </font>
    <font>
      <sz val="10"/>
      <name val="Verdana"/>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0"/>
      <name val="LinePrinter"/>
    </font>
    <font>
      <sz val="11"/>
      <color indexed="10"/>
      <name val="Calibri"/>
      <family val="2"/>
    </font>
    <font>
      <sz val="12"/>
      <name val="Times New Roman"/>
      <family val="1"/>
      <charset val="204"/>
    </font>
    <font>
      <sz val="9"/>
      <color indexed="81"/>
      <name val="Tahoma"/>
      <family val="2"/>
    </font>
    <font>
      <b/>
      <sz val="9"/>
      <color indexed="81"/>
      <name val="Tahoma"/>
      <family val="2"/>
    </font>
    <font>
      <b/>
      <sz val="10"/>
      <color rgb="FFFF0000"/>
      <name val="Calibri"/>
      <family val="2"/>
      <scheme val="minor"/>
    </font>
    <font>
      <sz val="11"/>
      <color theme="1"/>
      <name val="Calibri"/>
      <family val="2"/>
      <charset val="134"/>
      <scheme val="minor"/>
    </font>
    <font>
      <b/>
      <sz val="12"/>
      <name val="Calibri"/>
      <family val="2"/>
      <scheme val="minor"/>
    </font>
    <font>
      <b/>
      <sz val="10"/>
      <color rgb="FFFFFFFF"/>
      <name val="Calibri"/>
      <family val="2"/>
    </font>
    <font>
      <b/>
      <vertAlign val="subscript"/>
      <sz val="10"/>
      <color rgb="FFFFFFFF"/>
      <name val="Calibri"/>
      <family val="2"/>
    </font>
    <font>
      <sz val="8"/>
      <name val="Calibri"/>
      <family val="2"/>
    </font>
    <font>
      <sz val="10"/>
      <name val="Arial"/>
      <family val="2"/>
    </font>
    <font>
      <b/>
      <sz val="18"/>
      <name val="Calibri"/>
      <family val="2"/>
      <scheme val="minor"/>
    </font>
    <font>
      <sz val="18"/>
      <name val="Calibri"/>
      <family val="2"/>
      <scheme val="minor"/>
    </font>
    <font>
      <sz val="10"/>
      <name val="Arial"/>
    </font>
    <font>
      <b/>
      <sz val="10"/>
      <name val="Calibri"/>
      <family val="2"/>
    </font>
    <font>
      <sz val="10"/>
      <color theme="0"/>
      <name val="Arial"/>
      <family val="2"/>
    </font>
    <font>
      <b/>
      <sz val="10"/>
      <color theme="0"/>
      <name val="Calibri"/>
      <family val="2"/>
    </font>
    <font>
      <b/>
      <vertAlign val="subscript"/>
      <sz val="10"/>
      <color theme="0"/>
      <name val="Calibri"/>
      <family val="2"/>
    </font>
    <font>
      <b/>
      <sz val="10"/>
      <color theme="0"/>
      <name val="Arial"/>
      <family val="2"/>
    </font>
  </fonts>
  <fills count="39">
    <fill>
      <patternFill patternType="none"/>
    </fill>
    <fill>
      <patternFill patternType="gray125"/>
    </fill>
    <fill>
      <patternFill patternType="solid">
        <fgColor indexed="44"/>
        <bgColor indexed="64"/>
      </patternFill>
    </fill>
    <fill>
      <patternFill patternType="solid">
        <fgColor theme="3"/>
        <bgColor indexed="64"/>
      </patternFill>
    </fill>
    <fill>
      <patternFill patternType="solid">
        <fgColor rgb="FF1F497D"/>
        <bgColor rgb="FF000000"/>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46"/>
      </patternFill>
    </fill>
    <fill>
      <patternFill patternType="solid">
        <fgColor indexed="27"/>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19"/>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7"/>
        <bgColor indexed="64"/>
      </patternFill>
    </fill>
    <fill>
      <patternFill patternType="solid">
        <fgColor indexed="22"/>
        <bgColor indexed="64"/>
      </patternFill>
    </fill>
    <fill>
      <patternFill patternType="solid">
        <fgColor indexed="8"/>
        <bgColor indexed="64"/>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808080"/>
        <bgColor indexed="64"/>
      </patternFill>
    </fill>
    <fill>
      <patternFill patternType="solid">
        <fgColor rgb="FF7F7F7F"/>
        <bgColor indexed="64"/>
      </patternFill>
    </fill>
    <fill>
      <patternFill patternType="gray125">
        <bgColor rgb="FFA1A1A1"/>
      </patternFill>
    </fill>
    <fill>
      <patternFill patternType="solid">
        <fgColor theme="0" tint="-0.499984740745262"/>
        <bgColor indexed="64"/>
      </patternFill>
    </fill>
  </fills>
  <borders count="58">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style="thin">
        <color indexed="64"/>
      </top>
      <bottom style="thin">
        <color indexed="64"/>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570">
    <xf numFmtId="0" fontId="0" fillId="0" borderId="0"/>
    <xf numFmtId="0" fontId="14" fillId="0" borderId="0" applyNumberFormat="0" applyFill="0" applyBorder="0" applyAlignment="0" applyProtection="0"/>
    <xf numFmtId="0" fontId="21" fillId="0" borderId="0"/>
    <xf numFmtId="0" fontId="2" fillId="0" borderId="0"/>
    <xf numFmtId="43" fontId="2" fillId="0" borderId="0" applyFont="0" applyFill="0" applyBorder="0" applyAlignment="0" applyProtection="0"/>
    <xf numFmtId="0" fontId="31" fillId="0" borderId="0" applyNumberFormat="0" applyFill="0" applyBorder="0" applyAlignment="0" applyProtection="0">
      <alignment vertical="top"/>
      <protection locked="0"/>
    </xf>
    <xf numFmtId="0" fontId="21" fillId="0" borderId="0"/>
    <xf numFmtId="0" fontId="21" fillId="0" borderId="0"/>
    <xf numFmtId="171" fontId="21" fillId="0" borderId="0">
      <alignment horizontal="left" wrapText="1"/>
    </xf>
    <xf numFmtId="0" fontId="33" fillId="5" borderId="0" applyNumberFormat="0" applyBorder="0" applyAlignment="0" applyProtection="0"/>
    <xf numFmtId="0" fontId="33" fillId="6" borderId="0" applyNumberFormat="0" applyBorder="0" applyAlignment="0" applyProtection="0"/>
    <xf numFmtId="0" fontId="33" fillId="5"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7" borderId="0" applyNumberFormat="0" applyBorder="0" applyAlignment="0" applyProtection="0"/>
    <xf numFmtId="0" fontId="33" fillId="9" borderId="0" applyNumberFormat="0" applyBorder="0" applyAlignment="0" applyProtection="0"/>
    <xf numFmtId="0" fontId="33" fillId="5"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6"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1" borderId="0" applyNumberFormat="0" applyBorder="0" applyAlignment="0" applyProtection="0"/>
    <xf numFmtId="0" fontId="33" fillId="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3" borderId="0" applyNumberFormat="0" applyBorder="0" applyAlignment="0" applyProtection="0"/>
    <xf numFmtId="0" fontId="33" fillId="15" borderId="0" applyNumberFormat="0" applyBorder="0" applyAlignment="0" applyProtection="0"/>
    <xf numFmtId="0" fontId="33" fillId="8"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5" borderId="0" applyNumberFormat="0" applyBorder="0" applyAlignment="0" applyProtection="0"/>
    <xf numFmtId="0" fontId="33" fillId="16"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8" borderId="0" applyNumberFormat="0" applyBorder="0" applyAlignment="0" applyProtection="0"/>
    <xf numFmtId="0" fontId="33"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14" borderId="0" applyNumberFormat="0" applyBorder="0" applyAlignment="0" applyProtection="0"/>
    <xf numFmtId="0" fontId="34" fillId="20" borderId="0" applyNumberFormat="0" applyBorder="0" applyAlignment="0" applyProtection="0"/>
    <xf numFmtId="0" fontId="34" fillId="19" borderId="0" applyNumberFormat="0" applyBorder="0" applyAlignment="0" applyProtection="0"/>
    <xf numFmtId="0" fontId="34" fillId="21" borderId="0" applyNumberFormat="0" applyBorder="0" applyAlignment="0" applyProtection="0"/>
    <xf numFmtId="0" fontId="34" fillId="8"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3" borderId="0" applyNumberFormat="0" applyBorder="0" applyAlignment="0" applyProtection="0"/>
    <xf numFmtId="0" fontId="34" fillId="25" borderId="0" applyNumberFormat="0" applyBorder="0" applyAlignment="0" applyProtection="0"/>
    <xf numFmtId="0" fontId="34" fillId="5" borderId="0" applyNumberFormat="0" applyBorder="0" applyAlignment="0" applyProtection="0"/>
    <xf numFmtId="0" fontId="34" fillId="25" borderId="0" applyNumberFormat="0" applyBorder="0" applyAlignment="0" applyProtection="0"/>
    <xf numFmtId="0" fontId="34" fillId="20" borderId="0" applyNumberFormat="0" applyBorder="0" applyAlignment="0" applyProtection="0"/>
    <xf numFmtId="0" fontId="34" fillId="26" borderId="0" applyNumberFormat="0" applyBorder="0" applyAlignment="0" applyProtection="0"/>
    <xf numFmtId="0" fontId="34" fillId="20" borderId="0" applyNumberFormat="0" applyBorder="0" applyAlignment="0" applyProtection="0"/>
    <xf numFmtId="0" fontId="34" fillId="19" borderId="0" applyNumberFormat="0" applyBorder="0" applyAlignment="0" applyProtection="0"/>
    <xf numFmtId="0" fontId="34" fillId="27"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5" fillId="7" borderId="0" applyNumberFormat="0" applyBorder="0" applyAlignment="0" applyProtection="0"/>
    <xf numFmtId="0" fontId="36" fillId="7" borderId="0" applyNumberFormat="0" applyBorder="0" applyAlignment="0" applyProtection="0"/>
    <xf numFmtId="0" fontId="35" fillId="7" borderId="0" applyNumberFormat="0" applyBorder="0" applyAlignment="0" applyProtection="0"/>
    <xf numFmtId="0" fontId="37" fillId="14" borderId="36" applyNumberFormat="0" applyAlignment="0" applyProtection="0"/>
    <xf numFmtId="0" fontId="37" fillId="6" borderId="36" applyNumberFormat="0" applyAlignment="0" applyProtection="0"/>
    <xf numFmtId="0" fontId="37" fillId="14" borderId="36" applyNumberFormat="0" applyAlignment="0" applyProtection="0"/>
    <xf numFmtId="0" fontId="38" fillId="28" borderId="37"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 fillId="0" borderId="0" applyFont="0" applyFill="0" applyBorder="0" applyAlignment="0" applyProtection="0"/>
    <xf numFmtId="44" fontId="42" fillId="0" borderId="0" applyFont="0" applyFill="0" applyBorder="0" applyAlignment="0" applyProtection="0"/>
    <xf numFmtId="44" fontId="21"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2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21"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21" fillId="0" borderId="0" applyFont="0" applyFill="0" applyBorder="0" applyAlignment="0" applyProtection="0"/>
    <xf numFmtId="44" fontId="43" fillId="0" borderId="0" applyFont="0" applyFill="0" applyBorder="0" applyAlignment="0" applyProtection="0"/>
    <xf numFmtId="44" fontId="39"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21"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 fillId="0" borderId="0" applyFont="0" applyFill="0" applyBorder="0" applyAlignment="0" applyProtection="0"/>
    <xf numFmtId="44" fontId="2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 fillId="0" borderId="0" applyFont="0" applyFill="0" applyBorder="0" applyAlignment="0" applyProtection="0"/>
    <xf numFmtId="0" fontId="21" fillId="2" borderId="0" applyNumberFormat="0" applyAlignment="0">
      <alignment horizontal="right"/>
    </xf>
    <xf numFmtId="0" fontId="21" fillId="2" borderId="0" applyNumberFormat="0" applyAlignment="0">
      <alignment horizontal="right"/>
    </xf>
    <xf numFmtId="0" fontId="21" fillId="29" borderId="0" applyNumberFormat="0" applyAlignment="0"/>
    <xf numFmtId="0" fontId="21" fillId="29" borderId="0" applyNumberFormat="0" applyAlignment="0"/>
    <xf numFmtId="14" fontId="44" fillId="30" borderId="0" applyProtection="0"/>
    <xf numFmtId="14" fontId="44" fillId="30" borderId="0" applyProtection="0"/>
    <xf numFmtId="14" fontId="44" fillId="30" borderId="0" applyProtection="0"/>
    <xf numFmtId="14" fontId="44" fillId="30" borderId="0" applyProtection="0"/>
    <xf numFmtId="14" fontId="44" fillId="30" borderId="0" applyProtection="0"/>
    <xf numFmtId="14" fontId="44" fillId="30" borderId="0" applyProtection="0"/>
    <xf numFmtId="14" fontId="45" fillId="30" borderId="0" applyProtection="0"/>
    <xf numFmtId="172" fontId="40" fillId="0" borderId="0"/>
    <xf numFmtId="172" fontId="40" fillId="0" borderId="0"/>
    <xf numFmtId="2" fontId="40" fillId="0" borderId="0">
      <alignment horizontal="center"/>
    </xf>
    <xf numFmtId="2" fontId="40" fillId="0" borderId="0">
      <alignment horizontal="center"/>
    </xf>
    <xf numFmtId="0" fontId="46" fillId="0" borderId="0" applyNumberFormat="0" applyFill="0" applyBorder="0" applyAlignment="0" applyProtection="0"/>
    <xf numFmtId="0" fontId="47" fillId="0" borderId="0" applyFont="0" applyFill="0" applyBorder="0" applyAlignment="0" applyProtection="0">
      <alignment horizontal="left"/>
    </xf>
    <xf numFmtId="0" fontId="48" fillId="9" borderId="0" applyNumberFormat="0" applyBorder="0" applyAlignment="0" applyProtection="0"/>
    <xf numFmtId="0" fontId="49" fillId="0" borderId="0">
      <alignment horizontal="center" wrapText="1"/>
    </xf>
    <xf numFmtId="0" fontId="50" fillId="0" borderId="38" applyNumberFormat="0" applyFill="0" applyAlignment="0" applyProtection="0"/>
    <xf numFmtId="0" fontId="51" fillId="0" borderId="39" applyNumberFormat="0" applyFill="0" applyAlignment="0" applyProtection="0"/>
    <xf numFmtId="0" fontId="50" fillId="0" borderId="38" applyNumberFormat="0" applyFill="0" applyAlignment="0" applyProtection="0"/>
    <xf numFmtId="0" fontId="52" fillId="0" borderId="40" applyNumberFormat="0" applyFill="0" applyAlignment="0" applyProtection="0"/>
    <xf numFmtId="0" fontId="53" fillId="31" borderId="41">
      <alignment horizontal="left"/>
    </xf>
    <xf numFmtId="0" fontId="52" fillId="0" borderId="40" applyNumberFormat="0" applyFill="0" applyAlignment="0" applyProtection="0"/>
    <xf numFmtId="0" fontId="54" fillId="0" borderId="40" applyNumberFormat="0" applyFill="0" applyAlignment="0" applyProtection="0"/>
    <xf numFmtId="0" fontId="53" fillId="31" borderId="41">
      <alignment horizontal="left"/>
    </xf>
    <xf numFmtId="0" fontId="55" fillId="0" borderId="42" applyNumberFormat="0" applyFill="0" applyAlignment="0" applyProtection="0"/>
    <xf numFmtId="0" fontId="56" fillId="0" borderId="43" applyNumberFormat="0" applyFill="0" applyAlignment="0" applyProtection="0"/>
    <xf numFmtId="0" fontId="55" fillId="0" borderId="42"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60"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62"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63" fillId="8" borderId="36" applyNumberFormat="0" applyAlignment="0" applyProtection="0"/>
    <xf numFmtId="1" fontId="40" fillId="0" borderId="0">
      <alignment horizontal="center"/>
    </xf>
    <xf numFmtId="1" fontId="40" fillId="0" borderId="0">
      <alignment horizontal="center"/>
    </xf>
    <xf numFmtId="0" fontId="64" fillId="0" borderId="44" applyNumberFormat="0" applyFill="0" applyAlignment="0" applyProtection="0"/>
    <xf numFmtId="0" fontId="65" fillId="32" borderId="0" applyNumberFormat="0" applyBorder="0" applyAlignment="0" applyProtection="0"/>
    <xf numFmtId="0" fontId="65" fillId="33" borderId="0" applyNumberFormat="0" applyBorder="0" applyAlignment="0" applyProtection="0"/>
    <xf numFmtId="0" fontId="65" fillId="32" borderId="0" applyNumberFormat="0" applyBorder="0" applyAlignment="0" applyProtection="0"/>
    <xf numFmtId="37" fontId="66"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39" fillId="0" borderId="0"/>
    <xf numFmtId="0" fontId="39" fillId="0" borderId="0"/>
    <xf numFmtId="0" fontId="39" fillId="0" borderId="0"/>
    <xf numFmtId="0" fontId="39" fillId="0" borderId="0"/>
    <xf numFmtId="0" fontId="21"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9" fillId="0" borderId="0"/>
    <xf numFmtId="0" fontId="39" fillId="0" borderId="0"/>
    <xf numFmtId="0" fontId="39" fillId="0" borderId="0"/>
    <xf numFmtId="0" fontId="39" fillId="0" borderId="0"/>
    <xf numFmtId="0" fontId="39" fillId="0" borderId="0"/>
    <xf numFmtId="0" fontId="21" fillId="0" borderId="0"/>
    <xf numFmtId="0" fontId="39" fillId="0" borderId="0"/>
    <xf numFmtId="0" fontId="39" fillId="0" borderId="0"/>
    <xf numFmtId="0" fontId="39" fillId="0" borderId="0"/>
    <xf numFmtId="0" fontId="39" fillId="0" borderId="0"/>
    <xf numFmtId="0" fontId="39"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39" fillId="0" borderId="0"/>
    <xf numFmtId="0" fontId="39" fillId="0" borderId="0"/>
    <xf numFmtId="0" fontId="21" fillId="0" borderId="0"/>
    <xf numFmtId="0" fontId="21"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applyFill="0" applyBorder="0"/>
    <xf numFmtId="0" fontId="39" fillId="0" borderId="0" applyFill="0" applyBorder="0"/>
    <xf numFmtId="0" fontId="39" fillId="0" borderId="0" applyFill="0" applyBorder="0"/>
    <xf numFmtId="0" fontId="39" fillId="0" borderId="0" applyFill="0" applyBorder="0"/>
    <xf numFmtId="0" fontId="39" fillId="0" borderId="0" applyFill="0" applyBorder="0"/>
    <xf numFmtId="0" fontId="39" fillId="0" borderId="0" applyFill="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2" fillId="0" borderId="0"/>
    <xf numFmtId="0" fontId="70" fillId="0" borderId="0"/>
    <xf numFmtId="0" fontId="4" fillId="0" borderId="0"/>
    <xf numFmtId="0" fontId="71" fillId="0" borderId="0"/>
    <xf numFmtId="0" fontId="7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43"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39" fillId="0" borderId="0"/>
    <xf numFmtId="0" fontId="39" fillId="0" borderId="0"/>
    <xf numFmtId="0" fontId="39" fillId="0" borderId="0"/>
    <xf numFmtId="0" fontId="39"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1"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1"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73" fillId="0" borderId="0"/>
    <xf numFmtId="0" fontId="39" fillId="0" borderId="0"/>
    <xf numFmtId="0" fontId="39" fillId="0" borderId="0"/>
    <xf numFmtId="0" fontId="39" fillId="0" borderId="0"/>
    <xf numFmtId="0" fontId="39" fillId="0" borderId="0"/>
    <xf numFmtId="0" fontId="39" fillId="0" borderId="0"/>
    <xf numFmtId="0" fontId="21" fillId="0" borderId="0"/>
    <xf numFmtId="0" fontId="43"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1" fillId="0" borderId="0"/>
    <xf numFmtId="0" fontId="39" fillId="0" borderId="0"/>
    <xf numFmtId="0" fontId="39" fillId="0" borderId="0"/>
    <xf numFmtId="0" fontId="39" fillId="0" borderId="0"/>
    <xf numFmtId="0" fontId="39" fillId="0" borderId="0"/>
    <xf numFmtId="0" fontId="39" fillId="0" borderId="0"/>
    <xf numFmtId="0" fontId="21"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1" fillId="0" borderId="0"/>
    <xf numFmtId="0" fontId="39" fillId="0" borderId="0"/>
    <xf numFmtId="0" fontId="39" fillId="0" borderId="0"/>
    <xf numFmtId="0" fontId="39" fillId="0" borderId="0"/>
    <xf numFmtId="0" fontId="39" fillId="0" borderId="0"/>
    <xf numFmtId="0" fontId="39" fillId="0" borderId="0"/>
    <xf numFmtId="0" fontId="39" fillId="0" borderId="0"/>
    <xf numFmtId="0" fontId="21" fillId="0" borderId="0"/>
    <xf numFmtId="0" fontId="39" fillId="0" borderId="0"/>
    <xf numFmtId="0" fontId="39" fillId="0" borderId="0"/>
    <xf numFmtId="0" fontId="39" fillId="0" borderId="0"/>
    <xf numFmtId="0" fontId="39" fillId="0" borderId="0"/>
    <xf numFmtId="0" fontId="39" fillId="0" borderId="0"/>
    <xf numFmtId="0" fontId="39"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9" fillId="0" borderId="0"/>
    <xf numFmtId="0" fontId="39" fillId="0" borderId="0"/>
    <xf numFmtId="0" fontId="39" fillId="0" borderId="0"/>
    <xf numFmtId="0" fontId="39" fillId="0" borderId="0"/>
    <xf numFmtId="0" fontId="39"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7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33" fillId="33" borderId="45" applyNumberFormat="0" applyFont="0" applyAlignment="0" applyProtection="0"/>
    <xf numFmtId="0" fontId="75" fillId="32" borderId="45" applyNumberFormat="0" applyFont="0" applyAlignment="0" applyProtection="0"/>
    <xf numFmtId="0" fontId="21" fillId="33" borderId="45" applyNumberFormat="0" applyFont="0" applyAlignment="0" applyProtection="0"/>
    <xf numFmtId="0" fontId="21" fillId="33" borderId="45" applyNumberFormat="0" applyFont="0" applyAlignment="0" applyProtection="0"/>
    <xf numFmtId="0" fontId="76" fillId="14" borderId="46" applyNumberFormat="0" applyAlignment="0" applyProtection="0"/>
    <xf numFmtId="0" fontId="76" fillId="6" borderId="46" applyNumberFormat="0" applyAlignment="0" applyProtection="0"/>
    <xf numFmtId="0" fontId="76" fillId="14" borderId="46" applyNumberFormat="0" applyAlignment="0" applyProtection="0"/>
    <xf numFmtId="9" fontId="33"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1"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0" fontId="68" fillId="0" borderId="0">
      <alignment vertical="top"/>
    </xf>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9" fillId="0" borderId="47" applyNumberFormat="0" applyFill="0" applyAlignment="0" applyProtection="0"/>
    <xf numFmtId="0" fontId="79" fillId="0" borderId="48" applyNumberFormat="0" applyFill="0" applyAlignment="0" applyProtection="0"/>
    <xf numFmtId="0" fontId="79" fillId="0" borderId="47" applyNumberFormat="0" applyFill="0" applyAlignment="0" applyProtection="0"/>
    <xf numFmtId="173" fontId="80" fillId="0" borderId="0">
      <alignment horizontal="left"/>
    </xf>
    <xf numFmtId="0" fontId="81" fillId="0" borderId="0" applyNumberFormat="0" applyFill="0" applyBorder="0" applyAlignment="0" applyProtection="0"/>
    <xf numFmtId="173" fontId="82" fillId="0" borderId="0">
      <alignment vertical="top" wrapText="1"/>
    </xf>
    <xf numFmtId="173" fontId="82" fillId="0" borderId="0">
      <alignment vertical="top" wrapText="1"/>
    </xf>
    <xf numFmtId="173" fontId="82" fillId="0" borderId="0">
      <alignment vertical="top" wrapText="1"/>
    </xf>
    <xf numFmtId="173" fontId="82" fillId="0" borderId="0">
      <alignment vertical="top" wrapText="1"/>
    </xf>
    <xf numFmtId="173" fontId="82" fillId="0" borderId="0">
      <alignment vertical="top" wrapText="1"/>
    </xf>
    <xf numFmtId="173" fontId="82" fillId="0" borderId="0">
      <alignment vertical="top" wrapText="1"/>
    </xf>
    <xf numFmtId="173" fontId="40" fillId="0" borderId="0">
      <alignment vertical="top" wrapText="1"/>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1" fillId="0" borderId="0"/>
    <xf numFmtId="0" fontId="21" fillId="0" borderId="0"/>
    <xf numFmtId="0" fontId="1" fillId="0" borderId="0"/>
    <xf numFmtId="0" fontId="21" fillId="0" borderId="0"/>
    <xf numFmtId="0" fontId="1" fillId="0" borderId="0"/>
    <xf numFmtId="0" fontId="86" fillId="0" borderId="0"/>
    <xf numFmtId="0" fontId="21" fillId="0" borderId="0"/>
    <xf numFmtId="0" fontId="14" fillId="0" borderId="0" applyNumberFormat="0" applyFill="0" applyBorder="0" applyAlignment="0" applyProtection="0">
      <alignment vertical="top"/>
      <protection locked="0"/>
    </xf>
    <xf numFmtId="0" fontId="21" fillId="0" borderId="0"/>
    <xf numFmtId="0" fontId="21" fillId="0" borderId="0"/>
    <xf numFmtId="0" fontId="21" fillId="0" borderId="0"/>
    <xf numFmtId="9" fontId="91" fillId="0" borderId="0" applyFont="0" applyFill="0" applyBorder="0" applyAlignment="0" applyProtection="0"/>
    <xf numFmtId="44" fontId="94" fillId="0" borderId="0" applyFont="0" applyFill="0" applyBorder="0" applyAlignment="0" applyProtection="0"/>
  </cellStyleXfs>
  <cellXfs count="468">
    <xf numFmtId="0" fontId="0" fillId="0" borderId="0" xfId="0"/>
    <xf numFmtId="0" fontId="0" fillId="0" borderId="1" xfId="0" applyBorder="1"/>
    <xf numFmtId="0" fontId="0" fillId="0" borderId="2" xfId="0" applyBorder="1"/>
    <xf numFmtId="0" fontId="0" fillId="0" borderId="3" xfId="0" applyBorder="1"/>
    <xf numFmtId="0" fontId="0" fillId="0" borderId="0" xfId="0" applyAlignment="1">
      <alignment horizontal="center" wrapText="1"/>
    </xf>
    <xf numFmtId="164" fontId="4" fillId="0" borderId="4" xfId="0" applyNumberFormat="1"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xf>
    <xf numFmtId="0" fontId="4" fillId="0" borderId="4" xfId="0" applyFont="1" applyBorder="1" applyAlignment="1">
      <alignment horizontal="center" wrapText="1"/>
    </xf>
    <xf numFmtId="164" fontId="4" fillId="0" borderId="6" xfId="0" applyNumberFormat="1" applyFont="1" applyBorder="1" applyAlignment="1">
      <alignment horizontal="center"/>
    </xf>
    <xf numFmtId="0" fontId="4" fillId="0" borderId="7" xfId="0"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center" wrapText="1"/>
    </xf>
    <xf numFmtId="0" fontId="4" fillId="0" borderId="6" xfId="0" applyFont="1" applyBorder="1" applyAlignment="1">
      <alignment wrapText="1"/>
    </xf>
    <xf numFmtId="0" fontId="4" fillId="0" borderId="8" xfId="0" applyFont="1" applyBorder="1" applyAlignment="1">
      <alignment wrapText="1"/>
    </xf>
    <xf numFmtId="0" fontId="4" fillId="0" borderId="9" xfId="0" applyFont="1" applyBorder="1" applyAlignment="1">
      <alignment wrapText="1"/>
    </xf>
    <xf numFmtId="164" fontId="4" fillId="0" borderId="10" xfId="0" applyNumberFormat="1"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10" xfId="0" applyFont="1" applyBorder="1" applyAlignment="1">
      <alignment wrapText="1"/>
    </xf>
    <xf numFmtId="0" fontId="4" fillId="0" borderId="10" xfId="0" applyFont="1" applyBorder="1" applyAlignment="1">
      <alignment horizontal="center" wrapText="1"/>
    </xf>
    <xf numFmtId="0" fontId="4" fillId="0" borderId="12" xfId="0" applyFont="1" applyBorder="1" applyAlignment="1">
      <alignment wrapText="1"/>
    </xf>
    <xf numFmtId="0" fontId="5" fillId="0" borderId="13" xfId="0" applyFont="1" applyBorder="1"/>
    <xf numFmtId="0" fontId="4" fillId="0" borderId="4" xfId="0" applyFont="1" applyBorder="1" applyAlignment="1">
      <alignment wrapText="1"/>
    </xf>
    <xf numFmtId="0" fontId="0" fillId="0" borderId="4" xfId="0" applyBorder="1"/>
    <xf numFmtId="2" fontId="4" fillId="0" borderId="4" xfId="0" applyNumberFormat="1" applyFont="1" applyBorder="1" applyAlignment="1">
      <alignment horizontal="center"/>
    </xf>
    <xf numFmtId="0" fontId="0" fillId="0" borderId="6" xfId="0" applyBorder="1"/>
    <xf numFmtId="2" fontId="4" fillId="0" borderId="6" xfId="0" applyNumberFormat="1" applyFont="1" applyBorder="1" applyAlignment="1">
      <alignment horizontal="center"/>
    </xf>
    <xf numFmtId="0" fontId="0" fillId="0" borderId="10" xfId="0" applyBorder="1"/>
    <xf numFmtId="2" fontId="4" fillId="0" borderId="10" xfId="0" applyNumberFormat="1" applyFont="1" applyBorder="1" applyAlignment="1">
      <alignment horizontal="center"/>
    </xf>
    <xf numFmtId="0" fontId="4" fillId="0" borderId="14" xfId="0" applyFont="1" applyBorder="1" applyAlignment="1">
      <alignment horizontal="left" wrapText="1"/>
    </xf>
    <xf numFmtId="0" fontId="4" fillId="0" borderId="3" xfId="0" applyFont="1" applyBorder="1" applyAlignment="1">
      <alignment horizontal="center" wrapText="1"/>
    </xf>
    <xf numFmtId="0" fontId="4" fillId="0" borderId="3" xfId="0" applyFont="1" applyFill="1" applyBorder="1" applyAlignment="1">
      <alignment horizontal="center" wrapText="1"/>
    </xf>
    <xf numFmtId="0" fontId="4" fillId="0" borderId="15" xfId="0" applyFont="1" applyFill="1" applyBorder="1" applyAlignment="1">
      <alignment horizontal="center" wrapText="1"/>
    </xf>
    <xf numFmtId="0" fontId="7" fillId="0" borderId="13" xfId="0" applyFont="1" applyBorder="1"/>
    <xf numFmtId="0" fontId="8" fillId="0" borderId="1" xfId="0" applyFont="1" applyBorder="1"/>
    <xf numFmtId="0" fontId="8" fillId="0" borderId="2" xfId="0" applyFont="1" applyBorder="1"/>
    <xf numFmtId="0" fontId="8" fillId="0" borderId="0" xfId="0" applyFont="1" applyBorder="1" applyAlignment="1">
      <alignment wrapText="1"/>
    </xf>
    <xf numFmtId="0" fontId="8" fillId="0" borderId="3" xfId="0" applyFont="1" applyBorder="1"/>
    <xf numFmtId="0" fontId="8" fillId="0" borderId="14" xfId="0" applyFont="1" applyBorder="1"/>
    <xf numFmtId="0" fontId="8" fillId="0" borderId="3" xfId="0" applyFont="1" applyBorder="1" applyAlignment="1">
      <alignment horizontal="center" wrapText="1"/>
    </xf>
    <xf numFmtId="0" fontId="8" fillId="0" borderId="15" xfId="0" applyFont="1" applyBorder="1" applyAlignment="1">
      <alignment horizontal="center" wrapText="1"/>
    </xf>
    <xf numFmtId="0" fontId="8" fillId="0" borderId="12" xfId="0" applyFont="1" applyBorder="1" applyAlignment="1">
      <alignment wrapText="1"/>
    </xf>
    <xf numFmtId="0" fontId="8" fillId="0" borderId="4" xfId="0" applyFont="1" applyBorder="1" applyAlignment="1">
      <alignment wrapText="1"/>
    </xf>
    <xf numFmtId="0" fontId="8" fillId="0" borderId="8" xfId="0" applyFont="1" applyBorder="1" applyAlignment="1">
      <alignment wrapText="1"/>
    </xf>
    <xf numFmtId="0" fontId="8" fillId="0" borderId="6" xfId="0" applyFont="1" applyBorder="1" applyAlignment="1">
      <alignment wrapText="1"/>
    </xf>
    <xf numFmtId="0" fontId="8" fillId="0" borderId="9" xfId="0" applyFont="1" applyBorder="1" applyAlignment="1">
      <alignment wrapText="1"/>
    </xf>
    <xf numFmtId="0" fontId="8" fillId="0" borderId="10" xfId="0" applyFont="1" applyBorder="1" applyAlignment="1">
      <alignment wrapText="1"/>
    </xf>
    <xf numFmtId="164" fontId="8" fillId="0" borderId="4" xfId="0" applyNumberFormat="1" applyFont="1" applyBorder="1" applyAlignment="1">
      <alignment horizontal="center"/>
    </xf>
    <xf numFmtId="0" fontId="8" fillId="0" borderId="4" xfId="0" applyFont="1" applyBorder="1" applyAlignment="1">
      <alignment horizontal="center"/>
    </xf>
    <xf numFmtId="164" fontId="8" fillId="0" borderId="5" xfId="0" applyNumberFormat="1" applyFont="1" applyBorder="1" applyAlignment="1">
      <alignment horizontal="center"/>
    </xf>
    <xf numFmtId="164" fontId="8" fillId="0" borderId="6" xfId="0" applyNumberFormat="1" applyFont="1" applyBorder="1" applyAlignment="1">
      <alignment horizontal="center"/>
    </xf>
    <xf numFmtId="0" fontId="8" fillId="0" borderId="6" xfId="0" applyFont="1" applyBorder="1" applyAlignment="1">
      <alignment horizontal="center"/>
    </xf>
    <xf numFmtId="164" fontId="8" fillId="0" borderId="7" xfId="0" applyNumberFormat="1" applyFont="1" applyBorder="1" applyAlignment="1">
      <alignment horizontal="center"/>
    </xf>
    <xf numFmtId="164" fontId="8" fillId="0" borderId="10" xfId="0" applyNumberFormat="1" applyFont="1" applyBorder="1" applyAlignment="1">
      <alignment horizontal="center"/>
    </xf>
    <xf numFmtId="0" fontId="8" fillId="0" borderId="10" xfId="0" applyFont="1" applyBorder="1" applyAlignment="1">
      <alignment horizontal="center"/>
    </xf>
    <xf numFmtId="164" fontId="8" fillId="0" borderId="11" xfId="0" applyNumberFormat="1" applyFont="1" applyBorder="1" applyAlignment="1">
      <alignment horizontal="center"/>
    </xf>
    <xf numFmtId="164" fontId="8" fillId="0" borderId="16" xfId="0" applyNumberFormat="1" applyFont="1" applyBorder="1" applyAlignment="1">
      <alignment horizontal="center"/>
    </xf>
    <xf numFmtId="0" fontId="8" fillId="0" borderId="16" xfId="0" applyFont="1" applyBorder="1" applyAlignment="1">
      <alignment horizontal="center"/>
    </xf>
    <xf numFmtId="164" fontId="8" fillId="0" borderId="17" xfId="0" applyNumberFormat="1" applyFont="1" applyBorder="1" applyAlignment="1">
      <alignment horizontal="center"/>
    </xf>
    <xf numFmtId="164" fontId="8" fillId="0" borderId="0" xfId="0" applyNumberFormat="1" applyFont="1" applyBorder="1" applyAlignment="1">
      <alignment horizontal="center"/>
    </xf>
    <xf numFmtId="0" fontId="8" fillId="0" borderId="0" xfId="0" applyFont="1" applyBorder="1" applyAlignment="1">
      <alignment horizontal="center"/>
    </xf>
    <xf numFmtId="0" fontId="0" fillId="0" borderId="0" xfId="0" applyBorder="1"/>
    <xf numFmtId="2" fontId="8" fillId="0" borderId="4" xfId="0" applyNumberFormat="1" applyFont="1" applyBorder="1" applyAlignment="1">
      <alignment horizontal="center"/>
    </xf>
    <xf numFmtId="2" fontId="8" fillId="0" borderId="6" xfId="0" applyNumberFormat="1" applyFont="1" applyBorder="1" applyAlignment="1">
      <alignment horizontal="center"/>
    </xf>
    <xf numFmtId="2" fontId="8" fillId="0" borderId="16" xfId="0" applyNumberFormat="1" applyFont="1" applyBorder="1" applyAlignment="1">
      <alignment horizontal="center"/>
    </xf>
    <xf numFmtId="2" fontId="8" fillId="0" borderId="4" xfId="0" applyNumberFormat="1" applyFont="1" applyBorder="1" applyAlignment="1">
      <alignment horizontal="center" wrapText="1"/>
    </xf>
    <xf numFmtId="2" fontId="8" fillId="0" borderId="10" xfId="0" applyNumberFormat="1" applyFont="1" applyBorder="1" applyAlignment="1">
      <alignment horizontal="center"/>
    </xf>
    <xf numFmtId="2" fontId="8" fillId="0" borderId="6" xfId="0" applyNumberFormat="1" applyFont="1" applyBorder="1" applyAlignment="1">
      <alignment horizontal="center" wrapText="1"/>
    </xf>
    <xf numFmtId="2" fontId="8" fillId="0" borderId="10" xfId="0" applyNumberFormat="1" applyFont="1" applyBorder="1" applyAlignment="1">
      <alignment horizontal="center" wrapText="1"/>
    </xf>
    <xf numFmtId="0" fontId="4" fillId="0" borderId="18" xfId="0" applyFont="1" applyBorder="1" applyAlignment="1">
      <alignment wrapText="1"/>
    </xf>
    <xf numFmtId="164" fontId="4" fillId="0" borderId="16" xfId="0" applyNumberFormat="1" applyFont="1" applyBorder="1" applyAlignment="1">
      <alignment horizontal="center"/>
    </xf>
    <xf numFmtId="0" fontId="4" fillId="0" borderId="16" xfId="0" applyFont="1" applyBorder="1" applyAlignment="1">
      <alignment horizontal="center"/>
    </xf>
    <xf numFmtId="0" fontId="4" fillId="0" borderId="16" xfId="0" applyFont="1" applyBorder="1" applyAlignment="1">
      <alignment wrapText="1"/>
    </xf>
    <xf numFmtId="0" fontId="0" fillId="0" borderId="16" xfId="0" applyBorder="1"/>
    <xf numFmtId="2" fontId="4" fillId="0" borderId="16" xfId="0" applyNumberFormat="1" applyFont="1" applyBorder="1" applyAlignment="1">
      <alignment horizontal="center"/>
    </xf>
    <xf numFmtId="0" fontId="4" fillId="0" borderId="16" xfId="0" applyFont="1" applyBorder="1" applyAlignment="1">
      <alignment horizontal="center" wrapText="1"/>
    </xf>
    <xf numFmtId="0" fontId="4" fillId="0" borderId="17" xfId="0" applyFont="1" applyBorder="1" applyAlignment="1">
      <alignment horizontal="center"/>
    </xf>
    <xf numFmtId="0" fontId="4" fillId="0" borderId="0" xfId="0" applyFont="1" applyBorder="1" applyAlignment="1">
      <alignment wrapText="1"/>
    </xf>
    <xf numFmtId="164" fontId="4" fillId="0" borderId="0" xfId="0" applyNumberFormat="1"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applyAlignment="1">
      <alignment wrapText="1"/>
    </xf>
    <xf numFmtId="0" fontId="4" fillId="0" borderId="0" xfId="0" applyFont="1" applyBorder="1" applyAlignment="1">
      <alignment horizontal="center"/>
    </xf>
    <xf numFmtId="164" fontId="4" fillId="0" borderId="0" xfId="0" applyNumberFormat="1" applyFont="1" applyBorder="1" applyAlignment="1">
      <alignment horizontal="center"/>
    </xf>
    <xf numFmtId="2" fontId="4" fillId="0" borderId="0" xfId="0" applyNumberFormat="1" applyFont="1" applyBorder="1" applyAlignment="1">
      <alignment horizontal="center"/>
    </xf>
    <xf numFmtId="0" fontId="4" fillId="0" borderId="0" xfId="0" applyFont="1" applyBorder="1" applyAlignment="1">
      <alignment horizontal="center" wrapText="1"/>
    </xf>
    <xf numFmtId="0" fontId="4" fillId="0" borderId="0" xfId="0" applyFont="1" applyBorder="1"/>
    <xf numFmtId="0" fontId="8" fillId="0" borderId="18" xfId="0" applyFont="1" applyBorder="1" applyAlignment="1">
      <alignment wrapText="1"/>
    </xf>
    <xf numFmtId="2" fontId="8" fillId="0" borderId="16" xfId="0" applyNumberFormat="1" applyFont="1" applyBorder="1" applyAlignment="1">
      <alignment horizontal="center" wrapText="1"/>
    </xf>
    <xf numFmtId="2" fontId="8" fillId="0" borderId="0" xfId="0" applyNumberFormat="1" applyFont="1" applyBorder="1" applyAlignment="1">
      <alignment horizontal="center" wrapText="1"/>
    </xf>
    <xf numFmtId="2" fontId="8" fillId="0" borderId="0" xfId="0" applyNumberFormat="1" applyFont="1" applyBorder="1" applyAlignment="1">
      <alignment horizontal="center"/>
    </xf>
    <xf numFmtId="0" fontId="4" fillId="0" borderId="19" xfId="0" applyFont="1" applyBorder="1" applyAlignment="1">
      <alignment wrapText="1"/>
    </xf>
    <xf numFmtId="164" fontId="4" fillId="0" borderId="20" xfId="0" applyNumberFormat="1" applyFont="1" applyBorder="1" applyAlignment="1">
      <alignment horizontal="center"/>
    </xf>
    <xf numFmtId="0" fontId="4" fillId="0" borderId="20" xfId="0" applyFont="1" applyBorder="1" applyAlignment="1">
      <alignment horizontal="center"/>
    </xf>
    <xf numFmtId="0" fontId="4" fillId="0" borderId="20" xfId="0" applyFont="1" applyBorder="1" applyAlignment="1">
      <alignment wrapText="1"/>
    </xf>
    <xf numFmtId="0" fontId="0" fillId="0" borderId="20" xfId="0" applyBorder="1"/>
    <xf numFmtId="2" fontId="4" fillId="0" borderId="20" xfId="0" applyNumberFormat="1" applyFont="1" applyBorder="1" applyAlignment="1">
      <alignment horizontal="center"/>
    </xf>
    <xf numFmtId="0" fontId="4" fillId="0" borderId="20" xfId="0" applyFont="1" applyBorder="1" applyAlignment="1">
      <alignment horizontal="center" wrapText="1"/>
    </xf>
    <xf numFmtId="0" fontId="4" fillId="0" borderId="21" xfId="0" applyFont="1" applyBorder="1" applyAlignment="1">
      <alignment horizontal="center"/>
    </xf>
    <xf numFmtId="0" fontId="8" fillId="0" borderId="19" xfId="0" applyFont="1" applyBorder="1" applyAlignment="1">
      <alignment wrapText="1"/>
    </xf>
    <xf numFmtId="164" fontId="8" fillId="0" borderId="20" xfId="0" applyNumberFormat="1" applyFont="1" applyBorder="1" applyAlignment="1">
      <alignment horizontal="center"/>
    </xf>
    <xf numFmtId="0" fontId="8" fillId="0" borderId="20" xfId="0" applyFont="1" applyBorder="1" applyAlignment="1">
      <alignment horizontal="center"/>
    </xf>
    <xf numFmtId="0" fontId="8" fillId="0" borderId="20" xfId="0" applyFont="1" applyBorder="1" applyAlignment="1">
      <alignment wrapText="1"/>
    </xf>
    <xf numFmtId="2" fontId="8" fillId="0" borderId="20" xfId="0" applyNumberFormat="1" applyFont="1" applyBorder="1" applyAlignment="1">
      <alignment horizontal="center" wrapText="1"/>
    </xf>
    <xf numFmtId="2" fontId="8" fillId="0" borderId="20" xfId="0" applyNumberFormat="1" applyFont="1" applyBorder="1" applyAlignment="1">
      <alignment horizontal="center"/>
    </xf>
    <xf numFmtId="164" fontId="8" fillId="0" borderId="21" xfId="0" applyNumberFormat="1" applyFont="1" applyBorder="1" applyAlignment="1">
      <alignment horizontal="center"/>
    </xf>
    <xf numFmtId="0" fontId="11" fillId="0" borderId="3" xfId="0" applyFont="1" applyFill="1" applyBorder="1" applyAlignment="1">
      <alignment horizontal="center" wrapText="1"/>
    </xf>
    <xf numFmtId="0" fontId="11" fillId="0" borderId="0" xfId="0" applyFont="1" applyAlignment="1">
      <alignment horizontal="center" wrapText="1"/>
    </xf>
    <xf numFmtId="164" fontId="11" fillId="0" borderId="6" xfId="0" applyNumberFormat="1"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Alignment="1">
      <alignment vertical="center"/>
    </xf>
    <xf numFmtId="0" fontId="11" fillId="0" borderId="7" xfId="0" applyFont="1" applyFill="1" applyBorder="1" applyAlignment="1">
      <alignment horizontal="center" vertical="center"/>
    </xf>
    <xf numFmtId="164" fontId="11" fillId="0" borderId="7" xfId="0" applyNumberFormat="1" applyFont="1" applyFill="1" applyBorder="1" applyAlignment="1">
      <alignment horizontal="center" vertical="center"/>
    </xf>
    <xf numFmtId="0" fontId="11" fillId="0" borderId="0" xfId="0" applyFont="1" applyFill="1" applyAlignment="1">
      <alignment vertical="center"/>
    </xf>
    <xf numFmtId="0" fontId="11" fillId="0" borderId="0" xfId="0" applyFont="1" applyAlignment="1"/>
    <xf numFmtId="0" fontId="11" fillId="0" borderId="1" xfId="0" applyFont="1" applyFill="1" applyBorder="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vertical="center" wrapText="1"/>
    </xf>
    <xf numFmtId="3" fontId="9" fillId="0" borderId="0"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center" vertical="center" wrapText="1"/>
    </xf>
    <xf numFmtId="3" fontId="9" fillId="0" borderId="4"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left" vertical="center" wrapText="1"/>
    </xf>
    <xf numFmtId="3" fontId="9" fillId="0" borderId="6"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applyFont="1" applyBorder="1" applyAlignment="1">
      <alignment horizontal="center" vertical="center" wrapText="1"/>
    </xf>
    <xf numFmtId="0" fontId="9" fillId="0" borderId="10" xfId="0" applyFont="1" applyBorder="1" applyAlignment="1">
      <alignment vertical="center" wrapText="1"/>
    </xf>
    <xf numFmtId="3" fontId="9" fillId="0" borderId="10" xfId="0" applyNumberFormat="1" applyFont="1" applyBorder="1" applyAlignment="1">
      <alignment horizontal="center" vertical="center" wrapText="1"/>
    </xf>
    <xf numFmtId="0" fontId="9" fillId="0" borderId="11" xfId="0" applyFont="1" applyBorder="1" applyAlignment="1">
      <alignment vertical="center" wrapText="1"/>
    </xf>
    <xf numFmtId="0" fontId="9" fillId="0" borderId="4" xfId="0" applyFont="1" applyBorder="1" applyAlignment="1">
      <alignment horizontal="left" vertical="center" wrapText="1"/>
    </xf>
    <xf numFmtId="0" fontId="17" fillId="0" borderId="0" xfId="0" applyFont="1" applyAlignment="1">
      <alignment vertical="center"/>
    </xf>
    <xf numFmtId="3" fontId="11" fillId="0" borderId="0" xfId="0" applyNumberFormat="1" applyFont="1" applyAlignment="1">
      <alignment vertical="center"/>
    </xf>
    <xf numFmtId="0" fontId="11" fillId="0" borderId="0" xfId="0" applyFont="1" applyFill="1" applyAlignment="1">
      <alignment horizontal="left" vertical="center"/>
    </xf>
    <xf numFmtId="0" fontId="11" fillId="0" borderId="1" xfId="0" applyFont="1" applyFill="1" applyBorder="1" applyAlignment="1">
      <alignment horizontal="left" vertical="center"/>
    </xf>
    <xf numFmtId="2" fontId="9" fillId="0" borderId="0" xfId="0" applyNumberFormat="1" applyFont="1" applyBorder="1" applyAlignment="1">
      <alignment horizontal="center" vertical="center" wrapText="1"/>
    </xf>
    <xf numFmtId="2" fontId="9" fillId="0" borderId="4" xfId="0" applyNumberFormat="1" applyFont="1" applyBorder="1" applyAlignment="1">
      <alignment horizontal="center" vertical="center" wrapText="1"/>
    </xf>
    <xf numFmtId="9" fontId="9" fillId="0" borderId="0"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165" fontId="11" fillId="0" borderId="0" xfId="0" applyNumberFormat="1" applyFont="1" applyAlignment="1">
      <alignment vertical="center"/>
    </xf>
    <xf numFmtId="0" fontId="10" fillId="0" borderId="13" xfId="0" applyFont="1" applyFill="1" applyBorder="1" applyAlignment="1">
      <alignment vertical="center"/>
    </xf>
    <xf numFmtId="3" fontId="11" fillId="0" borderId="1" xfId="0" applyNumberFormat="1" applyFont="1" applyFill="1" applyBorder="1" applyAlignment="1">
      <alignment vertical="center"/>
    </xf>
    <xf numFmtId="165" fontId="11" fillId="0" borderId="2" xfId="0" applyNumberFormat="1" applyFont="1" applyFill="1" applyBorder="1" applyAlignment="1">
      <alignment vertical="center"/>
    </xf>
    <xf numFmtId="1" fontId="11" fillId="0" borderId="1" xfId="0" applyNumberFormat="1" applyFont="1" applyFill="1" applyBorder="1" applyAlignment="1">
      <alignment vertical="center"/>
    </xf>
    <xf numFmtId="0" fontId="11" fillId="0" borderId="2" xfId="0" applyFont="1" applyFill="1" applyBorder="1" applyAlignment="1">
      <alignment vertical="center"/>
    </xf>
    <xf numFmtId="166" fontId="11" fillId="0" borderId="1" xfId="0" applyNumberFormat="1" applyFont="1" applyFill="1" applyBorder="1" applyAlignment="1">
      <alignment vertical="center"/>
    </xf>
    <xf numFmtId="0" fontId="11" fillId="0" borderId="4" xfId="0" applyFont="1" applyFill="1" applyBorder="1" applyAlignment="1">
      <alignment horizontal="center" vertical="center"/>
    </xf>
    <xf numFmtId="0" fontId="18" fillId="0" borderId="0" xfId="0" applyFont="1"/>
    <xf numFmtId="0" fontId="22" fillId="2" borderId="0" xfId="2" applyFont="1" applyFill="1"/>
    <xf numFmtId="0" fontId="21" fillId="2" borderId="0" xfId="2" applyFont="1" applyFill="1"/>
    <xf numFmtId="0" fontId="21" fillId="2" borderId="0" xfId="2" applyFont="1" applyFill="1" applyAlignment="1">
      <alignment horizontal="right"/>
    </xf>
    <xf numFmtId="0" fontId="22" fillId="2" borderId="0" xfId="2" applyFont="1" applyFill="1" applyAlignment="1">
      <alignment wrapText="1"/>
    </xf>
    <xf numFmtId="0" fontId="22" fillId="2" borderId="0" xfId="2" applyFont="1" applyFill="1" applyAlignment="1"/>
    <xf numFmtId="0" fontId="22" fillId="2" borderId="22" xfId="2" applyFont="1" applyFill="1" applyBorder="1"/>
    <xf numFmtId="0" fontId="21" fillId="2" borderId="22" xfId="2" applyFont="1" applyFill="1" applyBorder="1"/>
    <xf numFmtId="0" fontId="21" fillId="2" borderId="22" xfId="2" applyFont="1" applyFill="1" applyBorder="1" applyAlignment="1">
      <alignment horizontal="right"/>
    </xf>
    <xf numFmtId="0" fontId="21" fillId="2" borderId="22" xfId="2" applyFont="1" applyFill="1" applyBorder="1" applyAlignment="1">
      <alignment horizontal="left"/>
    </xf>
    <xf numFmtId="0" fontId="22" fillId="2" borderId="22" xfId="2" applyFont="1" applyFill="1" applyBorder="1" applyAlignment="1">
      <alignment wrapText="1"/>
    </xf>
    <xf numFmtId="0" fontId="23" fillId="0" borderId="0" xfId="2" applyFont="1"/>
    <xf numFmtId="0" fontId="21" fillId="0" borderId="0" xfId="2" applyFont="1"/>
    <xf numFmtId="0" fontId="24" fillId="0" borderId="0" xfId="2" applyFont="1" applyFill="1" applyBorder="1"/>
    <xf numFmtId="0" fontId="24" fillId="0" borderId="0" xfId="2" applyFont="1"/>
    <xf numFmtId="0" fontId="21" fillId="0" borderId="0" xfId="2" applyFont="1" applyAlignment="1"/>
    <xf numFmtId="0" fontId="21" fillId="0" borderId="0" xfId="2" applyFont="1" applyFill="1"/>
    <xf numFmtId="0" fontId="26" fillId="0" borderId="0" xfId="2" applyFont="1"/>
    <xf numFmtId="0" fontId="21" fillId="0" borderId="0" xfId="2" applyFont="1" applyAlignment="1">
      <alignment horizontal="left"/>
    </xf>
    <xf numFmtId="0" fontId="21" fillId="0" borderId="0" xfId="2" quotePrefix="1" applyFont="1"/>
    <xf numFmtId="0" fontId="21" fillId="0" borderId="0" xfId="2" quotePrefix="1" applyFont="1" applyAlignment="1">
      <alignment horizontal="left"/>
    </xf>
    <xf numFmtId="0" fontId="28" fillId="3" borderId="16" xfId="2" applyFont="1" applyFill="1" applyBorder="1" applyAlignment="1">
      <alignment horizontal="center" vertical="center" wrapText="1"/>
    </xf>
    <xf numFmtId="0" fontId="21" fillId="0" borderId="6" xfId="2" applyFont="1" applyBorder="1" applyAlignment="1">
      <alignment horizontal="left"/>
    </xf>
    <xf numFmtId="0" fontId="21" fillId="0" borderId="6" xfId="2" applyFont="1" applyBorder="1" applyAlignment="1">
      <alignment horizontal="center"/>
    </xf>
    <xf numFmtId="1" fontId="21" fillId="0" borderId="6" xfId="2" applyNumberFormat="1" applyFont="1" applyFill="1" applyBorder="1" applyAlignment="1">
      <alignment horizontal="center"/>
    </xf>
    <xf numFmtId="0" fontId="21" fillId="0" borderId="6" xfId="2" applyFont="1" applyFill="1" applyBorder="1" applyAlignment="1">
      <alignment horizontal="center"/>
    </xf>
    <xf numFmtId="3" fontId="21" fillId="0" borderId="0" xfId="2" applyNumberFormat="1" applyFont="1" applyAlignment="1">
      <alignment horizontal="left"/>
    </xf>
    <xf numFmtId="167" fontId="21" fillId="0" borderId="6" xfId="4" applyNumberFormat="1" applyFont="1" applyFill="1" applyBorder="1"/>
    <xf numFmtId="168" fontId="21" fillId="0" borderId="6" xfId="4" applyNumberFormat="1" applyFont="1" applyFill="1" applyBorder="1"/>
    <xf numFmtId="0" fontId="21" fillId="0" borderId="0" xfId="2" applyFont="1" applyBorder="1" applyAlignment="1"/>
    <xf numFmtId="0" fontId="21" fillId="0" borderId="0" xfId="2" applyFont="1" applyFill="1" applyBorder="1" applyAlignment="1">
      <alignment horizontal="center"/>
    </xf>
    <xf numFmtId="0" fontId="28" fillId="3" borderId="6" xfId="2" applyFont="1" applyFill="1" applyBorder="1" applyAlignment="1">
      <alignment horizontal="center" vertical="center" wrapText="1"/>
    </xf>
    <xf numFmtId="0" fontId="21" fillId="0" borderId="35" xfId="2" applyFont="1" applyBorder="1" applyAlignment="1">
      <alignment horizontal="center"/>
    </xf>
    <xf numFmtId="166" fontId="21" fillId="0" borderId="6" xfId="2" applyNumberFormat="1" applyFont="1" applyBorder="1" applyAlignment="1">
      <alignment horizontal="center"/>
    </xf>
    <xf numFmtId="169" fontId="21" fillId="0" borderId="6" xfId="2" applyNumberFormat="1" applyFont="1" applyBorder="1" applyAlignment="1">
      <alignment horizontal="center"/>
    </xf>
    <xf numFmtId="0" fontId="21" fillId="0" borderId="0" xfId="2" applyFont="1" applyBorder="1" applyAlignment="1">
      <alignment horizontal="center"/>
    </xf>
    <xf numFmtId="0" fontId="21" fillId="0" borderId="6" xfId="2" quotePrefix="1" applyFont="1" applyBorder="1" applyAlignment="1">
      <alignment horizontal="center"/>
    </xf>
    <xf numFmtId="0" fontId="21" fillId="0" borderId="0" xfId="2" quotePrefix="1" applyFont="1" applyBorder="1" applyAlignment="1">
      <alignment horizontal="center"/>
    </xf>
    <xf numFmtId="1" fontId="21" fillId="0" borderId="0" xfId="2" applyNumberFormat="1" applyFont="1" applyAlignment="1">
      <alignment horizontal="left"/>
    </xf>
    <xf numFmtId="170" fontId="21" fillId="0" borderId="0" xfId="2" applyNumberFormat="1" applyFont="1" applyAlignment="1">
      <alignment horizontal="left"/>
    </xf>
    <xf numFmtId="1" fontId="21" fillId="0" borderId="6" xfId="2" applyNumberFormat="1" applyFont="1" applyBorder="1" applyAlignment="1">
      <alignment horizontal="center"/>
    </xf>
    <xf numFmtId="0" fontId="21" fillId="0" borderId="16" xfId="2" applyFont="1" applyBorder="1" applyAlignment="1"/>
    <xf numFmtId="0" fontId="21" fillId="0" borderId="6" xfId="2" applyFont="1" applyBorder="1"/>
    <xf numFmtId="0" fontId="21" fillId="0" borderId="6" xfId="2" applyFont="1" applyBorder="1" applyAlignment="1">
      <alignment wrapText="1"/>
    </xf>
    <xf numFmtId="0" fontId="21" fillId="0" borderId="6" xfId="2" applyFont="1" applyBorder="1" applyAlignment="1">
      <alignment horizontal="left" wrapText="1"/>
    </xf>
    <xf numFmtId="0" fontId="21" fillId="0" borderId="6" xfId="2" applyFont="1" applyFill="1" applyBorder="1"/>
    <xf numFmtId="9" fontId="21" fillId="0" borderId="6" xfId="2" applyNumberFormat="1" applyFont="1" applyBorder="1"/>
    <xf numFmtId="0" fontId="25" fillId="0" borderId="0" xfId="348" applyFont="1"/>
    <xf numFmtId="0" fontId="2" fillId="0" borderId="0" xfId="348"/>
    <xf numFmtId="0" fontId="30" fillId="4" borderId="6" xfId="348" applyFont="1" applyFill="1" applyBorder="1"/>
    <xf numFmtId="1" fontId="2" fillId="0" borderId="6" xfId="348" applyNumberFormat="1" applyBorder="1"/>
    <xf numFmtId="0" fontId="21" fillId="0" borderId="0" xfId="348" quotePrefix="1" applyFont="1"/>
    <xf numFmtId="0" fontId="21" fillId="0" borderId="0" xfId="348" applyFont="1"/>
    <xf numFmtId="0" fontId="21" fillId="0" borderId="6" xfId="348" applyFont="1" applyFill="1" applyBorder="1" applyAlignment="1">
      <alignment horizontal="center"/>
    </xf>
    <xf numFmtId="0" fontId="21" fillId="0" borderId="6" xfId="348" applyFont="1" applyBorder="1" applyAlignment="1">
      <alignment horizontal="center"/>
    </xf>
    <xf numFmtId="1" fontId="21" fillId="0" borderId="6" xfId="348" applyNumberFormat="1" applyFont="1" applyFill="1" applyBorder="1" applyAlignment="1">
      <alignment horizontal="center"/>
    </xf>
    <xf numFmtId="0" fontId="31" fillId="0" borderId="0" xfId="264" applyAlignment="1" applyProtection="1"/>
    <xf numFmtId="1" fontId="11" fillId="0" borderId="6" xfId="0" applyNumberFormat="1" applyFont="1" applyFill="1" applyBorder="1" applyAlignment="1">
      <alignment horizontal="center" vertical="center"/>
    </xf>
    <xf numFmtId="0" fontId="10" fillId="0" borderId="1" xfId="0" applyFont="1" applyFill="1" applyBorder="1" applyAlignment="1">
      <alignment vertical="center"/>
    </xf>
    <xf numFmtId="0" fontId="21" fillId="0" borderId="20" xfId="2" applyFont="1" applyBorder="1" applyAlignment="1">
      <alignment horizontal="left"/>
    </xf>
    <xf numFmtId="0" fontId="20" fillId="0" borderId="26" xfId="0" applyFont="1" applyBorder="1" applyAlignment="1">
      <alignment vertical="center"/>
    </xf>
    <xf numFmtId="0" fontId="20" fillId="0" borderId="27" xfId="0" applyFont="1" applyBorder="1" applyAlignment="1">
      <alignment vertical="center"/>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1" fillId="0" borderId="0" xfId="2" applyFont="1" applyBorder="1"/>
    <xf numFmtId="9" fontId="21" fillId="0" borderId="0" xfId="2" applyNumberFormat="1" applyFont="1" applyBorder="1"/>
    <xf numFmtId="0" fontId="13" fillId="0" borderId="0" xfId="0" applyFont="1" applyAlignment="1">
      <alignment vertical="center"/>
    </xf>
    <xf numFmtId="0" fontId="28" fillId="0" borderId="0" xfId="2" applyFont="1" applyFill="1" applyBorder="1" applyAlignment="1">
      <alignment horizontal="center" vertical="center" wrapText="1"/>
    </xf>
    <xf numFmtId="1" fontId="21" fillId="0" borderId="0" xfId="2" applyNumberFormat="1" applyFont="1" applyFill="1" applyBorder="1" applyAlignment="1">
      <alignment horizontal="center"/>
    </xf>
    <xf numFmtId="0" fontId="21" fillId="0" borderId="0" xfId="348" applyFont="1" applyFill="1" applyBorder="1" applyAlignment="1">
      <alignment horizontal="center"/>
    </xf>
    <xf numFmtId="164" fontId="11" fillId="0" borderId="5" xfId="0" applyNumberFormat="1" applyFont="1" applyFill="1" applyBorder="1" applyAlignment="1">
      <alignment horizontal="center" vertical="center"/>
    </xf>
    <xf numFmtId="164" fontId="11" fillId="0" borderId="21" xfId="0" applyNumberFormat="1" applyFont="1" applyFill="1" applyBorder="1" applyAlignment="1">
      <alignment horizontal="center" vertical="center"/>
    </xf>
    <xf numFmtId="3" fontId="11" fillId="0" borderId="0" xfId="0" applyNumberFormat="1" applyFont="1" applyFill="1" applyAlignment="1">
      <alignment vertical="center"/>
    </xf>
    <xf numFmtId="1" fontId="11" fillId="0" borderId="0" xfId="0" applyNumberFormat="1" applyFont="1" applyFill="1" applyAlignment="1">
      <alignment vertical="center"/>
    </xf>
    <xf numFmtId="0" fontId="11" fillId="0" borderId="0" xfId="0" applyFont="1" applyFill="1" applyAlignment="1">
      <alignment horizontal="center" vertical="center"/>
    </xf>
    <xf numFmtId="166" fontId="13" fillId="0" borderId="0" xfId="0" applyNumberFormat="1" applyFont="1" applyFill="1" applyAlignment="1">
      <alignment horizontal="center" vertical="center"/>
    </xf>
    <xf numFmtId="166" fontId="11" fillId="0" borderId="0" xfId="0" applyNumberFormat="1" applyFont="1" applyFill="1" applyAlignment="1">
      <alignment vertical="center"/>
    </xf>
    <xf numFmtId="1" fontId="11" fillId="0" borderId="3" xfId="0" applyNumberFormat="1" applyFont="1" applyFill="1" applyBorder="1" applyAlignment="1">
      <alignment horizontal="center" wrapText="1"/>
    </xf>
    <xf numFmtId="0" fontId="11" fillId="0" borderId="15" xfId="0" applyFont="1" applyFill="1" applyBorder="1" applyAlignment="1">
      <alignment horizontal="center" wrapText="1"/>
    </xf>
    <xf numFmtId="166" fontId="11" fillId="0" borderId="3" xfId="0" applyNumberFormat="1" applyFont="1" applyFill="1" applyBorder="1" applyAlignment="1">
      <alignment horizontal="center" wrapText="1"/>
    </xf>
    <xf numFmtId="1" fontId="11" fillId="0" borderId="4" xfId="0" applyNumberFormat="1" applyFont="1" applyFill="1" applyBorder="1" applyAlignment="1">
      <alignment horizontal="center" vertical="center"/>
    </xf>
    <xf numFmtId="164" fontId="11" fillId="0" borderId="4" xfId="0" applyNumberFormat="1" applyFont="1" applyFill="1" applyBorder="1" applyAlignment="1">
      <alignment horizontal="center" vertical="center"/>
    </xf>
    <xf numFmtId="164" fontId="11" fillId="0" borderId="20" xfId="0" applyNumberFormat="1" applyFont="1" applyFill="1" applyBorder="1" applyAlignment="1">
      <alignment horizontal="center" vertical="center"/>
    </xf>
    <xf numFmtId="1" fontId="11" fillId="0" borderId="20" xfId="0" applyNumberFormat="1" applyFont="1" applyFill="1" applyBorder="1" applyAlignment="1">
      <alignment horizontal="center" vertical="center"/>
    </xf>
    <xf numFmtId="166" fontId="11" fillId="0" borderId="23" xfId="0" applyNumberFormat="1" applyFont="1" applyFill="1" applyBorder="1" applyAlignment="1">
      <alignment horizontal="center" vertical="center"/>
    </xf>
    <xf numFmtId="166" fontId="11" fillId="0" borderId="24" xfId="0" applyNumberFormat="1" applyFont="1" applyFill="1" applyBorder="1" applyAlignment="1">
      <alignment horizontal="center" vertical="center"/>
    </xf>
    <xf numFmtId="166" fontId="11" fillId="0" borderId="25" xfId="0" applyNumberFormat="1" applyFont="1" applyFill="1" applyBorder="1" applyAlignment="1">
      <alignment horizontal="center" vertical="center"/>
    </xf>
    <xf numFmtId="49" fontId="85" fillId="0" borderId="0" xfId="0" applyNumberFormat="1" applyFont="1" applyBorder="1" applyAlignment="1">
      <alignment horizontal="left" vertical="top"/>
    </xf>
    <xf numFmtId="0" fontId="9" fillId="0" borderId="5" xfId="0" applyFont="1" applyBorder="1" applyAlignment="1">
      <alignment vertical="center" wrapText="1"/>
    </xf>
    <xf numFmtId="3" fontId="9" fillId="0" borderId="0" xfId="0" applyNumberFormat="1" applyFont="1" applyFill="1" applyBorder="1" applyAlignment="1">
      <alignment horizontal="center" vertical="center" wrapText="1"/>
    </xf>
    <xf numFmtId="9" fontId="9" fillId="0" borderId="0" xfId="0" applyNumberFormat="1"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49" fontId="85" fillId="0" borderId="0" xfId="0" applyNumberFormat="1" applyFont="1" applyFill="1" applyBorder="1" applyAlignment="1">
      <alignment horizontal="left" vertical="center"/>
    </xf>
    <xf numFmtId="1" fontId="11" fillId="0" borderId="10" xfId="0" applyNumberFormat="1" applyFont="1" applyBorder="1" applyAlignment="1">
      <alignment horizontal="center" vertical="center"/>
    </xf>
    <xf numFmtId="1" fontId="11" fillId="0" borderId="6" xfId="0" applyNumberFormat="1" applyFont="1" applyBorder="1" applyAlignment="1">
      <alignment horizontal="center" vertical="center"/>
    </xf>
    <xf numFmtId="1" fontId="11" fillId="0" borderId="4" xfId="0" applyNumberFormat="1" applyFont="1" applyBorder="1" applyAlignment="1">
      <alignment horizontal="center" vertical="center"/>
    </xf>
    <xf numFmtId="0" fontId="11" fillId="0" borderId="10" xfId="0" applyFont="1" applyFill="1" applyBorder="1" applyAlignment="1">
      <alignment horizontal="center" vertical="center"/>
    </xf>
    <xf numFmtId="0" fontId="11" fillId="0" borderId="0" xfId="0" applyFont="1" applyFill="1" applyBorder="1" applyAlignment="1">
      <alignment horizontal="center" wrapText="1"/>
    </xf>
    <xf numFmtId="0" fontId="11" fillId="0" borderId="0" xfId="0" applyFont="1" applyFill="1" applyBorder="1" applyAlignment="1">
      <alignment horizontal="left" wrapText="1"/>
    </xf>
    <xf numFmtId="0" fontId="21" fillId="0" borderId="12" xfId="2" applyFont="1" applyBorder="1" applyAlignment="1">
      <alignment horizontal="left"/>
    </xf>
    <xf numFmtId="0" fontId="11" fillId="0" borderId="0" xfId="0" applyFont="1" applyBorder="1" applyAlignment="1">
      <alignment horizontal="left" wrapText="1"/>
    </xf>
    <xf numFmtId="0" fontId="11" fillId="0" borderId="31" xfId="0" applyFont="1" applyBorder="1" applyAlignment="1">
      <alignment horizontal="left" wrapText="1"/>
    </xf>
    <xf numFmtId="3" fontId="11" fillId="0" borderId="0" xfId="0" applyNumberFormat="1" applyFont="1" applyBorder="1" applyAlignment="1">
      <alignment horizontal="center" wrapText="1"/>
    </xf>
    <xf numFmtId="0" fontId="11" fillId="0" borderId="0" xfId="0" applyFont="1" applyBorder="1" applyAlignment="1">
      <alignment horizontal="center" wrapText="1"/>
    </xf>
    <xf numFmtId="0" fontId="9" fillId="0" borderId="49" xfId="0" applyFont="1" applyBorder="1" applyAlignment="1">
      <alignment vertical="center" wrapText="1"/>
    </xf>
    <xf numFmtId="174" fontId="9" fillId="0" borderId="6" xfId="0" applyNumberFormat="1" applyFont="1" applyBorder="1" applyAlignment="1">
      <alignment horizontal="center" vertical="center" wrapText="1"/>
    </xf>
    <xf numFmtId="174" fontId="9" fillId="0" borderId="10"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0" fontId="14" fillId="0" borderId="6" xfId="1" applyBorder="1" applyAlignment="1">
      <alignment vertical="center" wrapText="1"/>
    </xf>
    <xf numFmtId="0" fontId="9" fillId="0" borderId="6" xfId="334" applyFont="1" applyBorder="1" applyAlignment="1">
      <alignment vertical="center" wrapText="1"/>
    </xf>
    <xf numFmtId="0" fontId="15" fillId="0" borderId="6" xfId="1" applyFont="1" applyBorder="1" applyAlignment="1">
      <alignment vertical="center" wrapText="1"/>
    </xf>
    <xf numFmtId="0" fontId="9" fillId="0" borderId="10" xfId="334" applyFont="1" applyBorder="1" applyAlignment="1">
      <alignment vertical="center" wrapText="1"/>
    </xf>
    <xf numFmtId="0" fontId="21" fillId="0" borderId="6" xfId="2" applyFont="1" applyBorder="1" applyAlignment="1">
      <alignment horizontal="left"/>
    </xf>
    <xf numFmtId="0" fontId="21" fillId="0" borderId="20" xfId="2" applyFont="1" applyBorder="1" applyAlignment="1">
      <alignment horizontal="left"/>
    </xf>
    <xf numFmtId="0" fontId="9" fillId="34" borderId="6" xfId="334" applyFont="1" applyFill="1" applyBorder="1" applyAlignment="1">
      <alignment vertical="center" wrapText="1"/>
    </xf>
    <xf numFmtId="3" fontId="20" fillId="0" borderId="20"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vertical="center" wrapText="1"/>
    </xf>
    <xf numFmtId="0" fontId="9" fillId="0" borderId="6" xfId="0" applyFont="1" applyBorder="1" applyAlignment="1">
      <alignment vertical="center" wrapText="1"/>
    </xf>
    <xf numFmtId="164" fontId="0" fillId="0" borderId="6" xfId="0" applyNumberFormat="1" applyBorder="1"/>
    <xf numFmtId="0" fontId="16" fillId="0" borderId="0" xfId="0" applyFont="1" applyBorder="1" applyAlignment="1">
      <alignment horizontal="center" vertical="center" wrapText="1"/>
    </xf>
    <xf numFmtId="1" fontId="9" fillId="0" borderId="10" xfId="0" applyNumberFormat="1" applyFont="1" applyBorder="1" applyAlignment="1">
      <alignment horizontal="center" vertical="center" wrapText="1"/>
    </xf>
    <xf numFmtId="0" fontId="14" fillId="0" borderId="10" xfId="1" applyBorder="1" applyAlignment="1">
      <alignment vertical="center" wrapText="1"/>
    </xf>
    <xf numFmtId="0" fontId="15" fillId="0" borderId="10" xfId="1" applyFont="1" applyBorder="1" applyAlignment="1">
      <alignment vertical="center" wrapText="1"/>
    </xf>
    <xf numFmtId="3" fontId="11" fillId="0" borderId="4" xfId="0" applyNumberFormat="1" applyFont="1" applyFill="1" applyBorder="1" applyAlignment="1">
      <alignment horizontal="center" vertical="center"/>
    </xf>
    <xf numFmtId="3" fontId="11" fillId="0" borderId="6" xfId="0" applyNumberFormat="1" applyFont="1" applyFill="1" applyBorder="1" applyAlignment="1">
      <alignment horizontal="center" vertical="center"/>
    </xf>
    <xf numFmtId="165" fontId="11" fillId="0" borderId="50" xfId="0" applyNumberFormat="1" applyFont="1" applyFill="1" applyBorder="1" applyAlignment="1">
      <alignment horizontal="center" wrapText="1"/>
    </xf>
    <xf numFmtId="0" fontId="11" fillId="0" borderId="6" xfId="0" applyFont="1" applyBorder="1" applyAlignment="1">
      <alignment horizontal="center" vertical="center"/>
    </xf>
    <xf numFmtId="0" fontId="11" fillId="0" borderId="6" xfId="0" applyFont="1" applyFill="1" applyBorder="1" applyAlignment="1">
      <alignment horizontal="left" vertical="center" wrapText="1"/>
    </xf>
    <xf numFmtId="0" fontId="11" fillId="0" borderId="4" xfId="0" applyFont="1" applyBorder="1" applyAlignment="1">
      <alignment horizontal="center" vertical="center"/>
    </xf>
    <xf numFmtId="0" fontId="11" fillId="0" borderId="4" xfId="0" applyFont="1" applyFill="1" applyBorder="1" applyAlignment="1">
      <alignment horizontal="left" vertical="center" wrapText="1"/>
    </xf>
    <xf numFmtId="165" fontId="13" fillId="0" borderId="5" xfId="0" applyNumberFormat="1" applyFont="1" applyBorder="1" applyAlignment="1">
      <alignment horizontal="center" vertical="center"/>
    </xf>
    <xf numFmtId="0" fontId="21" fillId="0" borderId="8" xfId="2" applyFont="1" applyBorder="1" applyAlignment="1">
      <alignment horizontal="left"/>
    </xf>
    <xf numFmtId="165" fontId="13" fillId="0" borderId="7" xfId="0" applyNumberFormat="1" applyFont="1" applyBorder="1" applyAlignment="1">
      <alignment horizontal="center" vertical="center"/>
    </xf>
    <xf numFmtId="0" fontId="21" fillId="0" borderId="9" xfId="2" applyFont="1" applyBorder="1" applyAlignment="1">
      <alignment horizontal="left"/>
    </xf>
    <xf numFmtId="0" fontId="11" fillId="0" borderId="10" xfId="0" applyFont="1" applyBorder="1" applyAlignment="1">
      <alignment horizontal="center" vertical="center"/>
    </xf>
    <xf numFmtId="0" fontId="11" fillId="0" borderId="10" xfId="0" applyFont="1" applyFill="1" applyBorder="1" applyAlignment="1">
      <alignment horizontal="left" vertical="center" wrapText="1"/>
    </xf>
    <xf numFmtId="1" fontId="11" fillId="0" borderId="10" xfId="0" applyNumberFormat="1" applyFont="1" applyFill="1" applyBorder="1" applyAlignment="1">
      <alignment horizontal="center" vertical="center"/>
    </xf>
    <xf numFmtId="3" fontId="11" fillId="0" borderId="10" xfId="0" applyNumberFormat="1" applyFont="1" applyFill="1" applyBorder="1" applyAlignment="1">
      <alignment horizontal="center" vertical="center"/>
    </xf>
    <xf numFmtId="164" fontId="11" fillId="0" borderId="10" xfId="0" applyNumberFormat="1" applyFont="1" applyFill="1" applyBorder="1" applyAlignment="1">
      <alignment horizontal="center" vertical="center"/>
    </xf>
    <xf numFmtId="0" fontId="11" fillId="0" borderId="12" xfId="0" applyFont="1" applyFill="1" applyBorder="1" applyAlignment="1">
      <alignment vertical="center" wrapText="1"/>
    </xf>
    <xf numFmtId="0" fontId="11" fillId="0" borderId="8" xfId="0" applyFont="1" applyFill="1" applyBorder="1" applyAlignment="1">
      <alignment vertical="center" wrapText="1"/>
    </xf>
    <xf numFmtId="0" fontId="11" fillId="0" borderId="9" xfId="0" applyFont="1" applyFill="1" applyBorder="1" applyAlignment="1">
      <alignment vertical="center" wrapText="1"/>
    </xf>
    <xf numFmtId="165" fontId="13" fillId="0" borderId="11" xfId="0" applyNumberFormat="1" applyFont="1" applyBorder="1" applyAlignment="1">
      <alignment horizontal="center" vertical="center"/>
    </xf>
    <xf numFmtId="164" fontId="11" fillId="0" borderId="6" xfId="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0" xfId="0" applyFont="1" applyFill="1" applyBorder="1" applyAlignment="1">
      <alignment horizontal="center" vertical="center" wrapText="1"/>
    </xf>
    <xf numFmtId="164" fontId="11" fillId="0" borderId="0" xfId="0" applyNumberFormat="1" applyFont="1" applyFill="1" applyAlignment="1">
      <alignment vertical="center"/>
    </xf>
    <xf numFmtId="164" fontId="11" fillId="0" borderId="4" xfId="2" applyNumberFormat="1" applyFont="1" applyFill="1" applyBorder="1" applyAlignment="1">
      <alignment horizontal="center" vertical="center"/>
    </xf>
    <xf numFmtId="164" fontId="11" fillId="0" borderId="10" xfId="2" applyNumberFormat="1" applyFont="1" applyFill="1" applyBorder="1" applyAlignment="1">
      <alignment horizontal="center" vertical="center"/>
    </xf>
    <xf numFmtId="164" fontId="11" fillId="0" borderId="11" xfId="0" applyNumberFormat="1" applyFont="1" applyFill="1" applyBorder="1" applyAlignment="1">
      <alignment horizontal="center" vertical="center"/>
    </xf>
    <xf numFmtId="0" fontId="10" fillId="0" borderId="1" xfId="0" applyFont="1" applyFill="1" applyBorder="1" applyAlignment="1">
      <alignment horizontal="center" vertical="center"/>
    </xf>
    <xf numFmtId="3" fontId="11" fillId="0" borderId="13" xfId="0" applyNumberFormat="1" applyFont="1" applyFill="1" applyBorder="1" applyAlignment="1">
      <alignment vertical="center"/>
    </xf>
    <xf numFmtId="0" fontId="11" fillId="0" borderId="13" xfId="0" applyFont="1" applyFill="1" applyBorder="1" applyAlignment="1">
      <alignment vertical="center"/>
    </xf>
    <xf numFmtId="166" fontId="11" fillId="0" borderId="1" xfId="0" applyNumberFormat="1" applyFont="1" applyFill="1" applyBorder="1" applyAlignment="1">
      <alignment horizontal="center" vertical="center"/>
    </xf>
    <xf numFmtId="0" fontId="11" fillId="0" borderId="31" xfId="0" applyFont="1" applyFill="1" applyBorder="1" applyAlignment="1"/>
    <xf numFmtId="3" fontId="11" fillId="0" borderId="0" xfId="0" applyNumberFormat="1" applyFont="1" applyFill="1" applyBorder="1" applyAlignment="1">
      <alignment horizontal="center" wrapText="1"/>
    </xf>
    <xf numFmtId="1" fontId="11" fillId="0" borderId="0" xfId="0" applyNumberFormat="1" applyFont="1" applyFill="1" applyBorder="1" applyAlignment="1">
      <alignment horizontal="center" wrapText="1"/>
    </xf>
    <xf numFmtId="3" fontId="11" fillId="0" borderId="31" xfId="0" applyNumberFormat="1" applyFont="1" applyFill="1" applyBorder="1" applyAlignment="1">
      <alignment horizontal="center" wrapText="1"/>
    </xf>
    <xf numFmtId="0" fontId="11" fillId="0" borderId="50" xfId="0" applyFont="1" applyFill="1" applyBorder="1" applyAlignment="1">
      <alignment horizontal="center" wrapText="1"/>
    </xf>
    <xf numFmtId="166" fontId="11" fillId="0" borderId="0" xfId="0" applyNumberFormat="1" applyFont="1" applyFill="1" applyBorder="1" applyAlignment="1">
      <alignment horizontal="center" wrapText="1"/>
    </xf>
    <xf numFmtId="164" fontId="11" fillId="0" borderId="30" xfId="0" applyNumberFormat="1" applyFont="1" applyFill="1" applyBorder="1" applyAlignment="1">
      <alignment horizontal="center" vertical="center"/>
    </xf>
    <xf numFmtId="3" fontId="11" fillId="0" borderId="12" xfId="0" applyNumberFormat="1" applyFont="1" applyFill="1" applyBorder="1" applyAlignment="1">
      <alignment horizontal="center" vertical="center"/>
    </xf>
    <xf numFmtId="3" fontId="11" fillId="0" borderId="8" xfId="0" applyNumberFormat="1" applyFont="1" applyFill="1" applyBorder="1" applyAlignment="1">
      <alignment horizontal="center" vertical="center"/>
    </xf>
    <xf numFmtId="3" fontId="11" fillId="0" borderId="9" xfId="0" applyNumberFormat="1" applyFont="1" applyFill="1" applyBorder="1" applyAlignment="1">
      <alignment horizontal="center" vertical="center"/>
    </xf>
    <xf numFmtId="164" fontId="11" fillId="0" borderId="29" xfId="0" applyNumberFormat="1" applyFont="1" applyFill="1" applyBorder="1" applyAlignment="1">
      <alignment horizontal="center" vertical="center"/>
    </xf>
    <xf numFmtId="164" fontId="11" fillId="0" borderId="51" xfId="0" applyNumberFormat="1" applyFont="1" applyFill="1" applyBorder="1" applyAlignment="1">
      <alignment horizontal="center" vertical="center"/>
    </xf>
    <xf numFmtId="1" fontId="87" fillId="0" borderId="0" xfId="0" applyNumberFormat="1" applyFont="1" applyFill="1" applyAlignment="1">
      <alignment vertical="center"/>
    </xf>
    <xf numFmtId="164" fontId="20" fillId="0" borderId="20" xfId="0" applyNumberFormat="1" applyFont="1" applyBorder="1" applyAlignment="1">
      <alignment horizontal="center" vertical="center" wrapText="1"/>
    </xf>
    <xf numFmtId="166" fontId="0" fillId="0" borderId="6" xfId="0" applyNumberFormat="1" applyBorder="1"/>
    <xf numFmtId="0" fontId="92" fillId="0" borderId="52"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4" fillId="0" borderId="0" xfId="1" applyFill="1" applyAlignment="1">
      <alignment vertical="center"/>
    </xf>
    <xf numFmtId="166" fontId="0" fillId="0" borderId="4" xfId="0" applyNumberFormat="1" applyBorder="1"/>
    <xf numFmtId="164" fontId="0" fillId="0" borderId="4" xfId="0" applyNumberFormat="1" applyBorder="1"/>
    <xf numFmtId="9" fontId="11" fillId="0" borderId="5" xfId="1568" applyFont="1" applyFill="1" applyBorder="1" applyAlignment="1">
      <alignment horizontal="center" vertical="center"/>
    </xf>
    <xf numFmtId="9" fontId="11" fillId="0" borderId="7" xfId="1568" applyFont="1" applyFill="1" applyBorder="1" applyAlignment="1">
      <alignment horizontal="center" vertical="center"/>
    </xf>
    <xf numFmtId="1" fontId="32" fillId="0" borderId="10" xfId="0" applyNumberFormat="1" applyFont="1" applyBorder="1" applyAlignment="1">
      <alignment horizontal="justify" vertical="center"/>
    </xf>
    <xf numFmtId="166" fontId="0" fillId="0" borderId="10" xfId="0" applyNumberFormat="1" applyBorder="1"/>
    <xf numFmtId="164" fontId="0" fillId="0" borderId="10" xfId="0" applyNumberFormat="1" applyBorder="1"/>
    <xf numFmtId="9" fontId="11" fillId="0" borderId="11" xfId="1568" applyFont="1" applyFill="1" applyBorder="1" applyAlignment="1">
      <alignment horizontal="center" vertical="center"/>
    </xf>
    <xf numFmtId="0" fontId="88" fillId="35" borderId="26" xfId="0" applyFont="1" applyFill="1" applyBorder="1" applyAlignment="1">
      <alignment horizontal="center" vertical="center" wrapText="1"/>
    </xf>
    <xf numFmtId="0" fontId="88" fillId="35" borderId="27" xfId="0" applyFont="1" applyFill="1" applyBorder="1" applyAlignment="1">
      <alignment horizontal="center" vertical="center" wrapText="1"/>
    </xf>
    <xf numFmtId="0" fontId="88" fillId="35" borderId="28" xfId="0" applyFont="1" applyFill="1" applyBorder="1" applyAlignment="1">
      <alignment horizontal="center" vertical="center" wrapText="1"/>
    </xf>
    <xf numFmtId="0" fontId="21" fillId="0" borderId="4" xfId="2" applyFont="1" applyBorder="1" applyAlignment="1">
      <alignment horizontal="center"/>
    </xf>
    <xf numFmtId="0" fontId="21" fillId="0" borderId="10" xfId="2" applyFont="1" applyFill="1" applyBorder="1" applyAlignment="1">
      <alignment horizontal="center"/>
    </xf>
    <xf numFmtId="0" fontId="9" fillId="0" borderId="6" xfId="0" applyFont="1" applyBorder="1" applyAlignment="1">
      <alignment horizontal="center" vertical="center" wrapText="1"/>
    </xf>
    <xf numFmtId="0" fontId="28" fillId="3" borderId="6" xfId="2" applyFont="1" applyFill="1" applyBorder="1" applyAlignment="1">
      <alignment horizontal="center" vertical="center" wrapText="1"/>
    </xf>
    <xf numFmtId="0" fontId="21" fillId="0" borderId="16" xfId="2" applyFont="1" applyBorder="1" applyAlignment="1">
      <alignment horizontal="center" vertical="center" wrapText="1"/>
    </xf>
    <xf numFmtId="0" fontId="21" fillId="0" borderId="20" xfId="2" applyFont="1" applyBorder="1" applyAlignment="1">
      <alignment horizontal="center" vertical="center" wrapText="1"/>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1" fontId="87" fillId="0" borderId="53" xfId="0" applyNumberFormat="1" applyFont="1" applyFill="1" applyBorder="1" applyAlignment="1">
      <alignment vertical="center" wrapText="1"/>
    </xf>
    <xf numFmtId="0" fontId="0" fillId="0" borderId="53" xfId="0" applyBorder="1" applyAlignment="1">
      <alignment vertical="center" wrapText="1"/>
    </xf>
    <xf numFmtId="0" fontId="0" fillId="0" borderId="53" xfId="0" applyBorder="1" applyAlignment="1">
      <alignment vertical="center"/>
    </xf>
    <xf numFmtId="0" fontId="0" fillId="0" borderId="0" xfId="0" applyAlignment="1">
      <alignment vertical="center" wrapText="1"/>
    </xf>
    <xf numFmtId="0" fontId="0" fillId="0" borderId="0" xfId="0" applyAlignment="1">
      <alignment vertical="center"/>
    </xf>
    <xf numFmtId="0" fontId="9" fillId="0" borderId="6" xfId="0" applyFont="1" applyBorder="1" applyAlignment="1">
      <alignment horizontal="center" vertical="center" wrapText="1"/>
    </xf>
    <xf numFmtId="0" fontId="14" fillId="0" borderId="7" xfId="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vertical="center" wrapText="1"/>
    </xf>
    <xf numFmtId="0" fontId="0" fillId="0" borderId="7" xfId="0" applyBorder="1" applyAlignment="1">
      <alignment vertical="center" wrapText="1"/>
    </xf>
    <xf numFmtId="0" fontId="9" fillId="0" borderId="6" xfId="0" applyFont="1" applyBorder="1" applyAlignment="1">
      <alignment vertical="center" wrapText="1"/>
    </xf>
    <xf numFmtId="0" fontId="0" fillId="0" borderId="6" xfId="0" applyBorder="1" applyAlignment="1">
      <alignment vertical="center" wrapText="1"/>
    </xf>
    <xf numFmtId="0" fontId="5" fillId="0" borderId="31" xfId="334" applyFont="1" applyBorder="1"/>
    <xf numFmtId="0" fontId="22" fillId="0" borderId="0" xfId="0" applyFont="1"/>
    <xf numFmtId="0" fontId="22" fillId="0" borderId="0" xfId="0" applyFont="1" applyAlignment="1">
      <alignment horizontal="center"/>
    </xf>
    <xf numFmtId="0" fontId="95" fillId="0" borderId="0" xfId="0" applyFont="1" applyAlignment="1">
      <alignment vertical="center"/>
    </xf>
    <xf numFmtId="0" fontId="95" fillId="0" borderId="0" xfId="0" applyFont="1" applyAlignment="1">
      <alignment horizontal="center" vertical="center"/>
    </xf>
    <xf numFmtId="8" fontId="32" fillId="0" borderId="16" xfId="0" applyNumberFormat="1" applyFont="1" applyBorder="1" applyAlignment="1">
      <alignment horizontal="right" vertical="center"/>
    </xf>
    <xf numFmtId="44" fontId="22" fillId="0" borderId="0" xfId="1569" applyFont="1"/>
    <xf numFmtId="44" fontId="22" fillId="0" borderId="0" xfId="1569" applyNumberFormat="1" applyFont="1"/>
    <xf numFmtId="0" fontId="87" fillId="34" borderId="12" xfId="0" applyFont="1" applyFill="1" applyBorder="1" applyAlignment="1">
      <alignment vertical="center"/>
    </xf>
    <xf numFmtId="0" fontId="87" fillId="34" borderId="23" xfId="0" applyFont="1" applyFill="1" applyBorder="1" applyAlignment="1">
      <alignment vertical="center"/>
    </xf>
    <xf numFmtId="0" fontId="87" fillId="34" borderId="4" xfId="0" applyFont="1" applyFill="1" applyBorder="1" applyAlignment="1">
      <alignment horizontal="center" vertical="center"/>
    </xf>
    <xf numFmtId="0" fontId="87" fillId="34" borderId="4" xfId="0" applyFont="1" applyFill="1" applyBorder="1" applyAlignment="1">
      <alignment vertical="center"/>
    </xf>
    <xf numFmtId="0" fontId="87" fillId="34" borderId="29" xfId="0" applyFont="1" applyFill="1" applyBorder="1" applyAlignment="1">
      <alignment horizontal="center" vertical="center"/>
    </xf>
    <xf numFmtId="0" fontId="87" fillId="34" borderId="5" xfId="0" applyFont="1" applyFill="1" applyBorder="1" applyAlignment="1">
      <alignment horizontal="center" vertical="center"/>
    </xf>
    <xf numFmtId="0" fontId="5" fillId="34" borderId="0" xfId="334" applyFont="1" applyFill="1" applyBorder="1"/>
    <xf numFmtId="8" fontId="96" fillId="34" borderId="0" xfId="0" applyNumberFormat="1" applyFont="1" applyFill="1" applyBorder="1" applyAlignment="1">
      <alignment horizontal="center"/>
    </xf>
    <xf numFmtId="0" fontId="96" fillId="34" borderId="0" xfId="0" applyFont="1" applyFill="1" applyBorder="1" applyAlignment="1">
      <alignment horizontal="center"/>
    </xf>
    <xf numFmtId="44" fontId="96" fillId="34" borderId="0" xfId="0" applyNumberFormat="1" applyFont="1" applyFill="1" applyBorder="1" applyAlignment="1">
      <alignment horizontal="center"/>
    </xf>
    <xf numFmtId="0" fontId="88" fillId="36" borderId="8" xfId="0" applyFont="1" applyFill="1" applyBorder="1" applyAlignment="1">
      <alignment horizontal="center" vertical="center" wrapText="1"/>
    </xf>
    <xf numFmtId="0" fontId="88" fillId="36" borderId="25" xfId="0" applyFont="1" applyFill="1" applyBorder="1" applyAlignment="1">
      <alignment horizontal="center" vertical="center" wrapText="1"/>
    </xf>
    <xf numFmtId="0" fontId="97" fillId="36" borderId="25" xfId="0" applyFont="1" applyFill="1" applyBorder="1" applyAlignment="1">
      <alignment horizontal="center" vertical="center" wrapText="1"/>
    </xf>
    <xf numFmtId="0" fontId="88" fillId="36" borderId="6" xfId="0" applyFont="1" applyFill="1" applyBorder="1" applyAlignment="1">
      <alignment horizontal="center" vertical="center" wrapText="1"/>
    </xf>
    <xf numFmtId="0" fontId="88" fillId="36" borderId="30" xfId="0" applyFont="1" applyFill="1" applyBorder="1" applyAlignment="1">
      <alignment horizontal="center" vertical="center" wrapText="1"/>
    </xf>
    <xf numFmtId="0" fontId="88" fillId="36" borderId="7" xfId="0" applyFont="1" applyFill="1" applyBorder="1" applyAlignment="1">
      <alignment horizontal="center" vertical="center" wrapText="1"/>
    </xf>
    <xf numFmtId="0" fontId="88" fillId="36" borderId="12" xfId="0" applyFont="1" applyFill="1" applyBorder="1" applyAlignment="1">
      <alignment horizontal="center" vertical="center" wrapText="1"/>
    </xf>
    <xf numFmtId="8" fontId="88" fillId="36" borderId="4" xfId="0" applyNumberFormat="1" applyFont="1" applyFill="1" applyBorder="1" applyAlignment="1">
      <alignment horizontal="center" vertical="center" wrapText="1"/>
    </xf>
    <xf numFmtId="0" fontId="88" fillId="36" borderId="4" xfId="0" applyFont="1" applyFill="1" applyBorder="1" applyAlignment="1">
      <alignment horizontal="center" vertical="center" wrapText="1"/>
    </xf>
    <xf numFmtId="44" fontId="88" fillId="36" borderId="4" xfId="0" applyNumberFormat="1" applyFont="1" applyFill="1" applyBorder="1" applyAlignment="1">
      <alignment horizontal="center" vertical="center" wrapText="1"/>
    </xf>
    <xf numFmtId="8" fontId="88" fillId="36" borderId="5" xfId="0" applyNumberFormat="1" applyFont="1" applyFill="1" applyBorder="1" applyAlignment="1">
      <alignment horizontal="center" vertical="center" wrapText="1"/>
    </xf>
    <xf numFmtId="0" fontId="32" fillId="0" borderId="8" xfId="0" applyFont="1" applyBorder="1" applyAlignment="1">
      <alignment horizontal="justify" vertical="center" wrapText="1"/>
    </xf>
    <xf numFmtId="0" fontId="32" fillId="0" borderId="25" xfId="0" applyFont="1" applyBorder="1" applyAlignment="1">
      <alignment horizontal="justify" vertical="center" wrapText="1"/>
    </xf>
    <xf numFmtId="0" fontId="32" fillId="0" borderId="6" xfId="0" applyFont="1" applyFill="1" applyBorder="1" applyAlignment="1">
      <alignment horizontal="center" vertical="center"/>
    </xf>
    <xf numFmtId="0" fontId="32" fillId="0" borderId="6" xfId="0" applyFont="1" applyBorder="1" applyAlignment="1">
      <alignment horizontal="justify" vertical="center" wrapText="1"/>
    </xf>
    <xf numFmtId="0" fontId="32" fillId="0" borderId="6" xfId="0" applyFont="1" applyFill="1" applyBorder="1" applyAlignment="1">
      <alignment horizontal="justify" vertical="center" wrapText="1"/>
    </xf>
    <xf numFmtId="0" fontId="32" fillId="37" borderId="6" xfId="0" applyFont="1" applyFill="1" applyBorder="1" applyAlignment="1">
      <alignment horizontal="center" vertical="center"/>
    </xf>
    <xf numFmtId="6" fontId="32" fillId="0" borderId="6" xfId="0" applyNumberFormat="1" applyFont="1" applyBorder="1" applyAlignment="1">
      <alignment horizontal="center" vertical="center"/>
    </xf>
    <xf numFmtId="2" fontId="32" fillId="0" borderId="7" xfId="0" applyNumberFormat="1" applyFont="1" applyBorder="1" applyAlignment="1">
      <alignment horizontal="center" vertical="center"/>
    </xf>
    <xf numFmtId="0" fontId="21" fillId="0" borderId="0" xfId="0" applyFont="1"/>
    <xf numFmtId="0" fontId="21" fillId="34" borderId="19" xfId="0" applyFont="1" applyFill="1" applyBorder="1" applyAlignment="1">
      <alignment horizontal="center" vertical="center" wrapText="1"/>
    </xf>
    <xf numFmtId="8" fontId="32" fillId="0" borderId="20" xfId="0" applyNumberFormat="1" applyFont="1" applyBorder="1" applyAlignment="1">
      <alignment horizontal="center" vertical="center"/>
    </xf>
    <xf numFmtId="0" fontId="21" fillId="0" borderId="20" xfId="0" applyFont="1" applyBorder="1" applyAlignment="1">
      <alignment horizontal="center" vertical="center"/>
    </xf>
    <xf numFmtId="0" fontId="21" fillId="0" borderId="20" xfId="0" applyFont="1" applyBorder="1" applyAlignment="1">
      <alignment horizontal="center" vertical="center" wrapText="1"/>
    </xf>
    <xf numFmtId="8" fontId="32" fillId="0" borderId="21" xfId="0" applyNumberFormat="1" applyFont="1" applyBorder="1" applyAlignment="1">
      <alignment horizontal="center" vertical="center"/>
    </xf>
    <xf numFmtId="0" fontId="32" fillId="34" borderId="8" xfId="0" applyFont="1" applyFill="1" applyBorder="1" applyAlignment="1">
      <alignment horizontal="justify" vertical="center" wrapText="1"/>
    </xf>
    <xf numFmtId="0" fontId="21" fillId="0" borderId="6" xfId="0" applyFont="1" applyBorder="1" applyAlignment="1">
      <alignment horizontal="center" vertical="center" wrapText="1"/>
    </xf>
    <xf numFmtId="0" fontId="21" fillId="0" borderId="6" xfId="0" applyFont="1" applyBorder="1" applyAlignment="1">
      <alignment horizontal="center" vertical="center"/>
    </xf>
    <xf numFmtId="8" fontId="32" fillId="0" borderId="6" xfId="0" applyNumberFormat="1" applyFont="1" applyBorder="1" applyAlignment="1">
      <alignment horizontal="center" vertical="center"/>
    </xf>
    <xf numFmtId="8" fontId="32" fillId="0" borderId="7" xfId="0" applyNumberFormat="1" applyFont="1" applyBorder="1" applyAlignment="1">
      <alignment horizontal="center" vertical="center"/>
    </xf>
    <xf numFmtId="0" fontId="21" fillId="34" borderId="8" xfId="0" applyFont="1" applyFill="1" applyBorder="1" applyAlignment="1">
      <alignment horizontal="center" vertical="center" wrapText="1"/>
    </xf>
    <xf numFmtId="0" fontId="32" fillId="0" borderId="6" xfId="0" applyFont="1" applyBorder="1" applyAlignment="1">
      <alignment horizontal="center" vertical="center"/>
    </xf>
    <xf numFmtId="44" fontId="0" fillId="0" borderId="0" xfId="1569" applyFont="1"/>
    <xf numFmtId="0" fontId="0" fillId="0" borderId="0" xfId="0" applyAlignment="1">
      <alignment horizontal="center"/>
    </xf>
    <xf numFmtId="8" fontId="32" fillId="0" borderId="0" xfId="0" applyNumberFormat="1" applyFont="1" applyBorder="1" applyAlignment="1">
      <alignment horizontal="right" vertical="center"/>
    </xf>
    <xf numFmtId="164" fontId="4" fillId="0" borderId="0" xfId="334" applyNumberFormat="1" applyFont="1" applyBorder="1" applyAlignment="1">
      <alignment horizontal="center"/>
    </xf>
    <xf numFmtId="44" fontId="0" fillId="0" borderId="0" xfId="1569" applyFont="1" applyBorder="1"/>
    <xf numFmtId="44" fontId="0" fillId="0" borderId="0" xfId="1569" applyNumberFormat="1" applyFont="1" applyBorder="1"/>
    <xf numFmtId="164" fontId="4" fillId="34" borderId="0" xfId="334" applyNumberFormat="1" applyFont="1" applyFill="1" applyBorder="1" applyAlignment="1">
      <alignment horizontal="center"/>
    </xf>
    <xf numFmtId="8" fontId="32" fillId="0" borderId="6" xfId="0" applyNumberFormat="1" applyFont="1" applyBorder="1" applyAlignment="1">
      <alignment horizontal="right" vertical="center"/>
    </xf>
    <xf numFmtId="44" fontId="0" fillId="0" borderId="0" xfId="1569" applyNumberFormat="1" applyFont="1"/>
    <xf numFmtId="0" fontId="14" fillId="0" borderId="0" xfId="1"/>
    <xf numFmtId="0" fontId="99" fillId="38" borderId="12" xfId="0" applyFont="1" applyFill="1" applyBorder="1"/>
    <xf numFmtId="0" fontId="99" fillId="38" borderId="4" xfId="0" applyFont="1" applyFill="1" applyBorder="1"/>
    <xf numFmtId="0" fontId="99" fillId="38" borderId="5" xfId="0" applyFont="1" applyFill="1" applyBorder="1"/>
    <xf numFmtId="0" fontId="9" fillId="0" borderId="8" xfId="0" applyFont="1" applyBorder="1"/>
    <xf numFmtId="0" fontId="9" fillId="0" borderId="6" xfId="0" applyFont="1" applyBorder="1"/>
    <xf numFmtId="0" fontId="0" fillId="0" borderId="7" xfId="0" applyBorder="1" applyAlignment="1">
      <alignment wrapText="1"/>
    </xf>
    <xf numFmtId="0" fontId="90" fillId="0" borderId="7" xfId="0" applyFont="1" applyBorder="1" applyAlignment="1">
      <alignment vertical="center" wrapText="1"/>
    </xf>
    <xf numFmtId="0" fontId="90" fillId="0" borderId="7" xfId="0" applyFont="1" applyBorder="1" applyAlignment="1">
      <alignment wrapText="1"/>
    </xf>
    <xf numFmtId="0" fontId="9" fillId="0" borderId="9" xfId="0" applyFont="1" applyBorder="1"/>
    <xf numFmtId="0" fontId="9" fillId="0" borderId="10" xfId="0" applyFont="1" applyBorder="1"/>
    <xf numFmtId="0" fontId="90" fillId="0" borderId="11" xfId="0" applyFont="1" applyBorder="1" applyAlignment="1">
      <alignment vertical="center" wrapText="1"/>
    </xf>
    <xf numFmtId="164" fontId="0" fillId="0" borderId="16" xfId="0" applyNumberFormat="1" applyBorder="1"/>
    <xf numFmtId="0" fontId="11" fillId="0" borderId="1" xfId="0" applyFont="1" applyBorder="1" applyAlignment="1">
      <alignment vertical="center"/>
    </xf>
    <xf numFmtId="166" fontId="32" fillId="0" borderId="4" xfId="0" applyNumberFormat="1" applyFont="1" applyBorder="1" applyAlignment="1">
      <alignment horizontal="justify" vertical="center"/>
    </xf>
    <xf numFmtId="166" fontId="32" fillId="0" borderId="6" xfId="0" applyNumberFormat="1" applyFont="1" applyBorder="1" applyAlignment="1">
      <alignment horizontal="justify" vertical="center"/>
    </xf>
    <xf numFmtId="166" fontId="32" fillId="0" borderId="10" xfId="0" applyNumberFormat="1" applyFont="1" applyBorder="1" applyAlignment="1">
      <alignment horizontal="justify" vertical="center"/>
    </xf>
    <xf numFmtId="9" fontId="11" fillId="0" borderId="17" xfId="1568" applyFont="1" applyFill="1" applyBorder="1" applyAlignment="1">
      <alignment horizontal="center" vertical="center"/>
    </xf>
    <xf numFmtId="0" fontId="11" fillId="0" borderId="1" xfId="0" applyFont="1" applyFill="1" applyBorder="1" applyAlignment="1">
      <alignment horizontal="center" vertical="center"/>
    </xf>
    <xf numFmtId="0" fontId="11" fillId="0" borderId="14" xfId="0" applyFont="1" applyFill="1" applyBorder="1" applyAlignment="1"/>
    <xf numFmtId="3" fontId="11" fillId="0" borderId="3" xfId="0" applyNumberFormat="1" applyFont="1" applyFill="1" applyBorder="1" applyAlignment="1">
      <alignment horizontal="center" wrapText="1"/>
    </xf>
    <xf numFmtId="3" fontId="11" fillId="0" borderId="14" xfId="0" applyNumberFormat="1" applyFont="1" applyFill="1" applyBorder="1" applyAlignment="1">
      <alignment horizontal="center" wrapText="1"/>
    </xf>
    <xf numFmtId="0" fontId="11" fillId="0" borderId="54" xfId="0" applyFont="1" applyFill="1" applyBorder="1" applyAlignment="1">
      <alignment horizontal="center" wrapText="1"/>
    </xf>
    <xf numFmtId="0" fontId="11" fillId="0" borderId="55" xfId="0" applyFont="1" applyFill="1" applyBorder="1" applyAlignment="1">
      <alignment vertical="center"/>
    </xf>
    <xf numFmtId="0" fontId="21" fillId="0" borderId="0" xfId="2" applyFont="1" applyBorder="1" applyAlignment="1">
      <alignment horizontal="left"/>
    </xf>
    <xf numFmtId="0" fontId="21" fillId="0" borderId="53" xfId="2" applyFont="1" applyBorder="1" applyAlignment="1">
      <alignment horizontal="left"/>
    </xf>
    <xf numFmtId="3" fontId="20" fillId="0" borderId="0" xfId="0" applyNumberFormat="1" applyFont="1" applyBorder="1" applyAlignment="1">
      <alignment horizontal="center" vertical="center" wrapText="1"/>
    </xf>
    <xf numFmtId="164" fontId="20" fillId="0" borderId="0" xfId="0" applyNumberFormat="1" applyFont="1" applyBorder="1" applyAlignment="1">
      <alignment horizontal="center" vertical="center" wrapText="1"/>
    </xf>
    <xf numFmtId="0" fontId="20" fillId="0" borderId="0" xfId="0" applyFont="1" applyBorder="1" applyAlignment="1">
      <alignment horizontal="center" vertical="center" wrapText="1"/>
    </xf>
    <xf numFmtId="0" fontId="32" fillId="0" borderId="0" xfId="0" applyFont="1" applyBorder="1" applyAlignment="1">
      <alignment horizontal="justify" vertical="center" wrapText="1"/>
    </xf>
    <xf numFmtId="0" fontId="32" fillId="0" borderId="0" xfId="0" applyFont="1" applyFill="1" applyBorder="1" applyAlignment="1">
      <alignment horizontal="center" vertical="center"/>
    </xf>
    <xf numFmtId="0" fontId="32" fillId="0" borderId="0" xfId="0" applyFont="1" applyFill="1" applyBorder="1" applyAlignment="1">
      <alignment horizontal="justify" vertical="center" wrapText="1"/>
    </xf>
    <xf numFmtId="0" fontId="32" fillId="0" borderId="0" xfId="0" applyFont="1" applyBorder="1" applyAlignment="1">
      <alignment horizontal="center" vertical="center"/>
    </xf>
    <xf numFmtId="6" fontId="32" fillId="0" borderId="0" xfId="0" applyNumberFormat="1" applyFont="1" applyBorder="1" applyAlignment="1">
      <alignment horizontal="center" vertical="center"/>
    </xf>
    <xf numFmtId="2" fontId="32" fillId="0" borderId="0" xfId="0" applyNumberFormat="1" applyFont="1" applyBorder="1" applyAlignment="1">
      <alignment horizontal="center" vertical="center"/>
    </xf>
    <xf numFmtId="0" fontId="88" fillId="35" borderId="56" xfId="0" applyFont="1" applyFill="1" applyBorder="1" applyAlignment="1">
      <alignment horizontal="center" vertical="center" wrapText="1"/>
    </xf>
    <xf numFmtId="0" fontId="88" fillId="35" borderId="49" xfId="0" applyFont="1" applyFill="1" applyBorder="1" applyAlignment="1">
      <alignment horizontal="center" vertical="center" wrapText="1"/>
    </xf>
    <xf numFmtId="0" fontId="88" fillId="36" borderId="49" xfId="0" applyFont="1" applyFill="1" applyBorder="1" applyAlignment="1">
      <alignment horizontal="center" vertical="center" wrapText="1"/>
    </xf>
    <xf numFmtId="0" fontId="88" fillId="35" borderId="57" xfId="0" applyFont="1" applyFill="1" applyBorder="1" applyAlignment="1">
      <alignment horizontal="center" vertical="center" wrapText="1"/>
    </xf>
    <xf numFmtId="166" fontId="0" fillId="0" borderId="6" xfId="0" applyNumberFormat="1" applyBorder="1" applyAlignment="1">
      <alignment horizontal="center"/>
    </xf>
    <xf numFmtId="6" fontId="0" fillId="0" borderId="6" xfId="0" applyNumberFormat="1" applyBorder="1" applyAlignment="1">
      <alignment horizontal="center"/>
    </xf>
    <xf numFmtId="8" fontId="0" fillId="0" borderId="6" xfId="0" applyNumberFormat="1" applyBorder="1"/>
    <xf numFmtId="8" fontId="0" fillId="0" borderId="6" xfId="1569" applyNumberFormat="1" applyFont="1" applyBorder="1"/>
    <xf numFmtId="0" fontId="19" fillId="0" borderId="6" xfId="0" applyFont="1" applyBorder="1" applyAlignment="1">
      <alignment horizontal="center" vertical="center"/>
    </xf>
    <xf numFmtId="0" fontId="21" fillId="34" borderId="6" xfId="0" applyFont="1" applyFill="1" applyBorder="1" applyAlignment="1">
      <alignment horizontal="center" vertical="center" wrapText="1"/>
    </xf>
    <xf numFmtId="44" fontId="0" fillId="0" borderId="6" xfId="1569" applyFont="1" applyBorder="1"/>
  </cellXfs>
  <cellStyles count="1570">
    <cellStyle name="_Electric" xfId="6"/>
    <cellStyle name="_Gas" xfId="7"/>
    <cellStyle name="_Sheet1" xfId="8"/>
    <cellStyle name="0,0_x000a__x000a_NA_x000a__x000a_" xfId="1567"/>
    <cellStyle name="0,0_x000a__x000a_NA_x000a__x000a_ 2" xfId="1566"/>
    <cellStyle name="0,0_x000d__x000d_NA_x000d__x000d_" xfId="1565"/>
    <cellStyle name="20% - Accent1 2" xfId="9"/>
    <cellStyle name="20% - Accent1 2 2" xfId="10"/>
    <cellStyle name="20% - Accent1 3" xfId="11"/>
    <cellStyle name="20% - Accent2 2" xfId="12"/>
    <cellStyle name="20% - Accent2 2 2" xfId="13"/>
    <cellStyle name="20% - Accent2 3" xfId="14"/>
    <cellStyle name="20% - Accent3 2" xfId="15"/>
    <cellStyle name="20% - Accent3 2 2" xfId="16"/>
    <cellStyle name="20% - Accent3 3" xfId="17"/>
    <cellStyle name="20% - Accent4 2" xfId="18"/>
    <cellStyle name="20% - Accent4 2 2" xfId="19"/>
    <cellStyle name="20% - Accent4 3" xfId="20"/>
    <cellStyle name="20% - Accent5 2" xfId="21"/>
    <cellStyle name="20% - Accent5 2 2" xfId="22"/>
    <cellStyle name="20% - Accent5 3" xfId="23"/>
    <cellStyle name="20% - Accent6 2" xfId="24"/>
    <cellStyle name="40% - Accent1 2" xfId="25"/>
    <cellStyle name="40% - Accent1 2 2" xfId="26"/>
    <cellStyle name="40% - Accent1 3" xfId="27"/>
    <cellStyle name="40% - Accent2 2" xfId="28"/>
    <cellStyle name="40% - Accent2 2 2" xfId="29"/>
    <cellStyle name="40% - Accent2 3" xfId="30"/>
    <cellStyle name="40% - Accent3 2" xfId="31"/>
    <cellStyle name="40% - Accent3 2 2" xfId="32"/>
    <cellStyle name="40% - Accent3 3" xfId="33"/>
    <cellStyle name="40% - Accent4 2" xfId="34"/>
    <cellStyle name="40% - Accent4 2 2" xfId="35"/>
    <cellStyle name="40% - Accent4 3" xfId="36"/>
    <cellStyle name="40% - Accent5 2" xfId="37"/>
    <cellStyle name="40% - Accent6 2" xfId="38"/>
    <cellStyle name="40% - Accent6 2 2" xfId="39"/>
    <cellStyle name="40% - Accent6 3" xfId="40"/>
    <cellStyle name="60% - Accent1 2" xfId="41"/>
    <cellStyle name="60% - Accent1 2 2" xfId="42"/>
    <cellStyle name="60% - Accent1 3" xfId="43"/>
    <cellStyle name="60% - Accent2 2" xfId="44"/>
    <cellStyle name="60% - Accent3 2" xfId="45"/>
    <cellStyle name="60% - Accent3 2 2" xfId="46"/>
    <cellStyle name="60% - Accent3 3" xfId="47"/>
    <cellStyle name="60% - Accent4 2" xfId="48"/>
    <cellStyle name="60% - Accent4 2 2" xfId="49"/>
    <cellStyle name="60% - Accent4 3" xfId="50"/>
    <cellStyle name="60% - Accent5 2" xfId="51"/>
    <cellStyle name="60% - Accent6 2" xfId="52"/>
    <cellStyle name="60% - Accent6 2 2" xfId="53"/>
    <cellStyle name="60% - Accent6 3" xfId="54"/>
    <cellStyle name="Accent1 2" xfId="55"/>
    <cellStyle name="Accent1 2 2" xfId="56"/>
    <cellStyle name="Accent1 3" xfId="57"/>
    <cellStyle name="Accent2 2" xfId="58"/>
    <cellStyle name="Accent2 2 2" xfId="59"/>
    <cellStyle name="Accent2 3" xfId="60"/>
    <cellStyle name="Accent3 2" xfId="61"/>
    <cellStyle name="Accent3 2 2" xfId="62"/>
    <cellStyle name="Accent3 3" xfId="63"/>
    <cellStyle name="Accent4 2" xfId="64"/>
    <cellStyle name="Accent4 2 2" xfId="65"/>
    <cellStyle name="Accent4 3" xfId="66"/>
    <cellStyle name="Accent5 2" xfId="67"/>
    <cellStyle name="Accent6 2" xfId="68"/>
    <cellStyle name="Accent6 2 2" xfId="69"/>
    <cellStyle name="Accent6 3" xfId="70"/>
    <cellStyle name="Bad 2" xfId="71"/>
    <cellStyle name="Bad 2 2" xfId="72"/>
    <cellStyle name="Bad 3" xfId="73"/>
    <cellStyle name="Calculation 2" xfId="74"/>
    <cellStyle name="Calculation 2 2" xfId="75"/>
    <cellStyle name="Calculation 3" xfId="76"/>
    <cellStyle name="Check Cell 2" xfId="77"/>
    <cellStyle name="Comma 2" xfId="4"/>
    <cellStyle name="Comma 2 2" xfId="78"/>
    <cellStyle name="Comma 2 2 2" xfId="79"/>
    <cellStyle name="Comma 2 2 2 2" xfId="80"/>
    <cellStyle name="Comma 2 2 2 2 2" xfId="81"/>
    <cellStyle name="Comma 2 2 2 2 2 2" xfId="82"/>
    <cellStyle name="Comma 2 2 2 2 3" xfId="83"/>
    <cellStyle name="Comma 2 2 2 3" xfId="84"/>
    <cellStyle name="Comma 2 2 2 3 2" xfId="85"/>
    <cellStyle name="Comma 2 2 2 3 2 2" xfId="86"/>
    <cellStyle name="Comma 2 2 2 3 3" xfId="87"/>
    <cellStyle name="Comma 2 2 2 4" xfId="88"/>
    <cellStyle name="Comma 2 2 2 4 2" xfId="89"/>
    <cellStyle name="Comma 2 2 2 5" xfId="90"/>
    <cellStyle name="Comma 2 2 3" xfId="91"/>
    <cellStyle name="Comma 2 2 3 2" xfId="92"/>
    <cellStyle name="Comma 2 2 3 2 2" xfId="93"/>
    <cellStyle name="Comma 2 2 3 3" xfId="94"/>
    <cellStyle name="Comma 2 2 4" xfId="95"/>
    <cellStyle name="Comma 2 2 5" xfId="96"/>
    <cellStyle name="Comma 2 2 6" xfId="97"/>
    <cellStyle name="Comma 2 2 6 2" xfId="98"/>
    <cellStyle name="Comma 2 2 7" xfId="99"/>
    <cellStyle name="Comma 2 2 8" xfId="100"/>
    <cellStyle name="Comma 2 3" xfId="101"/>
    <cellStyle name="Comma 2 3 2" xfId="102"/>
    <cellStyle name="Comma 2 3 2 2" xfId="103"/>
    <cellStyle name="Comma 2 3 3" xfId="104"/>
    <cellStyle name="Comma 2 3 4" xfId="105"/>
    <cellStyle name="Comma 2 4" xfId="106"/>
    <cellStyle name="Comma 2 5" xfId="107"/>
    <cellStyle name="Comma 2 6" xfId="108"/>
    <cellStyle name="Comma 2 6 2" xfId="1480"/>
    <cellStyle name="Comma 2 7" xfId="1479"/>
    <cellStyle name="Comma 3" xfId="109"/>
    <cellStyle name="Comma 3 2" xfId="110"/>
    <cellStyle name="Comma 3 2 2" xfId="111"/>
    <cellStyle name="Comma 3 2 2 2" xfId="112"/>
    <cellStyle name="Comma 3 2 3" xfId="113"/>
    <cellStyle name="Comma 3 2 4" xfId="114"/>
    <cellStyle name="Comma 3 3" xfId="115"/>
    <cellStyle name="Comma 3 4" xfId="116"/>
    <cellStyle name="Comma 3 5" xfId="117"/>
    <cellStyle name="Comma 3 6" xfId="118"/>
    <cellStyle name="Comma 3 6 2" xfId="1481"/>
    <cellStyle name="Comma 4" xfId="119"/>
    <cellStyle name="Comma 4 2" xfId="120"/>
    <cellStyle name="Comma 4 2 2" xfId="121"/>
    <cellStyle name="Comma 4 2 2 2" xfId="122"/>
    <cellStyle name="Comma 4 2 2 2 2" xfId="123"/>
    <cellStyle name="Comma 4 2 2 3" xfId="124"/>
    <cellStyle name="Comma 4 2 2 4" xfId="125"/>
    <cellStyle name="Comma 4 2 3" xfId="126"/>
    <cellStyle name="Comma 4 3" xfId="127"/>
    <cellStyle name="Comma 4 3 2" xfId="128"/>
    <cellStyle name="Comma 4 3 2 2" xfId="129"/>
    <cellStyle name="Comma 4 3 3" xfId="130"/>
    <cellStyle name="Comma 4 3 4" xfId="131"/>
    <cellStyle name="Comma 4 4" xfId="132"/>
    <cellStyle name="Comma 5" xfId="133"/>
    <cellStyle name="Comma 5 2" xfId="134"/>
    <cellStyle name="Comma 5 2 2" xfId="135"/>
    <cellStyle name="Comma 5 3" xfId="136"/>
    <cellStyle name="Comma 5 3 2" xfId="137"/>
    <cellStyle name="Comma 6" xfId="138"/>
    <cellStyle name="Comma 6 2" xfId="139"/>
    <cellStyle name="Comma 6 2 2" xfId="140"/>
    <cellStyle name="Comma 6 2 2 2" xfId="141"/>
    <cellStyle name="Comma 6 2 3" xfId="142"/>
    <cellStyle name="Comma 6 3" xfId="143"/>
    <cellStyle name="Comma 6 3 2" xfId="144"/>
    <cellStyle name="Comma 6 4" xfId="145"/>
    <cellStyle name="Comma 7" xfId="146"/>
    <cellStyle name="Comma 7 2" xfId="147"/>
    <cellStyle name="Comma 7 3" xfId="148"/>
    <cellStyle name="Comma 7 3 2" xfId="1482"/>
    <cellStyle name="Comma 8" xfId="149"/>
    <cellStyle name="Comma 9" xfId="150"/>
    <cellStyle name="Currency" xfId="1569" builtinId="4"/>
    <cellStyle name="Currency 10" xfId="151"/>
    <cellStyle name="Currency 2" xfId="152"/>
    <cellStyle name="Currency 2 2" xfId="153"/>
    <cellStyle name="Currency 2 2 2" xfId="154"/>
    <cellStyle name="Currency 2 2 2 2" xfId="155"/>
    <cellStyle name="Currency 2 2 2 2 2" xfId="156"/>
    <cellStyle name="Currency 2 2 2 2 2 2" xfId="157"/>
    <cellStyle name="Currency 2 2 2 2 2 2 2" xfId="158"/>
    <cellStyle name="Currency 2 2 2 3" xfId="159"/>
    <cellStyle name="Currency 2 2 3" xfId="160"/>
    <cellStyle name="Currency 2 2 3 2" xfId="161"/>
    <cellStyle name="Currency 2 2 3 2 2" xfId="162"/>
    <cellStyle name="Currency 2 2 3 3" xfId="163"/>
    <cellStyle name="Currency 2 2 4" xfId="164"/>
    <cellStyle name="Currency 2 2 4 2" xfId="165"/>
    <cellStyle name="Currency 2 2 4 2 2" xfId="166"/>
    <cellStyle name="Currency 2 2 4 3" xfId="167"/>
    <cellStyle name="Currency 2 3" xfId="168"/>
    <cellStyle name="Currency 2 3 2" xfId="169"/>
    <cellStyle name="Currency 2 3 2 2" xfId="170"/>
    <cellStyle name="Currency 2 3 3" xfId="171"/>
    <cellStyle name="Currency 2 4" xfId="172"/>
    <cellStyle name="Currency 2 5" xfId="173"/>
    <cellStyle name="Currency 2 5 2" xfId="174"/>
    <cellStyle name="Currency 2 6" xfId="175"/>
    <cellStyle name="Currency 2 6 2" xfId="176"/>
    <cellStyle name="Currency 2 7" xfId="177"/>
    <cellStyle name="Currency 2 8" xfId="178"/>
    <cellStyle name="Currency 3" xfId="179"/>
    <cellStyle name="Currency 3 2" xfId="180"/>
    <cellStyle name="Currency 3 2 2" xfId="181"/>
    <cellStyle name="Currency 3 2 2 2" xfId="182"/>
    <cellStyle name="Currency 3 2 2 2 2" xfId="183"/>
    <cellStyle name="Currency 3 2 2 3" xfId="184"/>
    <cellStyle name="Currency 3 2 2 4" xfId="185"/>
    <cellStyle name="Currency 3 2 3" xfId="186"/>
    <cellStyle name="Currency 3 3" xfId="187"/>
    <cellStyle name="Currency 3 3 2" xfId="188"/>
    <cellStyle name="Currency 3 3 2 2" xfId="189"/>
    <cellStyle name="Currency 3 3 3" xfId="190"/>
    <cellStyle name="Currency 3 3 4" xfId="191"/>
    <cellStyle name="Currency 3 4" xfId="192"/>
    <cellStyle name="Currency 3 5" xfId="193"/>
    <cellStyle name="Currency 3 6" xfId="194"/>
    <cellStyle name="Currency 3 7" xfId="195"/>
    <cellStyle name="Currency 3 7 2" xfId="1483"/>
    <cellStyle name="Currency 4" xfId="196"/>
    <cellStyle name="Currency 4 2" xfId="197"/>
    <cellStyle name="Currency 4 2 2" xfId="198"/>
    <cellStyle name="Currency 4 2 2 2" xfId="199"/>
    <cellStyle name="Currency 4 2 3" xfId="200"/>
    <cellStyle name="Currency 4 3" xfId="201"/>
    <cellStyle name="Currency 4 3 2" xfId="202"/>
    <cellStyle name="Currency 4 3 2 2" xfId="203"/>
    <cellStyle name="Currency 4 3 3" xfId="204"/>
    <cellStyle name="Currency 4 4" xfId="205"/>
    <cellStyle name="Currency 4 4 2" xfId="206"/>
    <cellStyle name="Currency 4 5" xfId="207"/>
    <cellStyle name="Currency 4 6" xfId="208"/>
    <cellStyle name="Currency 4 7" xfId="209"/>
    <cellStyle name="Currency 5" xfId="210"/>
    <cellStyle name="Currency 5 2" xfId="211"/>
    <cellStyle name="Currency 5 2 2" xfId="212"/>
    <cellStyle name="Currency 5 3" xfId="213"/>
    <cellStyle name="Currency 5 3 2" xfId="214"/>
    <cellStyle name="Currency 5 4" xfId="215"/>
    <cellStyle name="Currency 5 4 2" xfId="1484"/>
    <cellStyle name="Currency 6" xfId="216"/>
    <cellStyle name="Currency 7" xfId="217"/>
    <cellStyle name="Currency 8" xfId="218"/>
    <cellStyle name="Currency 9" xfId="219"/>
    <cellStyle name="Data Field" xfId="220"/>
    <cellStyle name="Data Field 2" xfId="221"/>
    <cellStyle name="Data Name" xfId="222"/>
    <cellStyle name="Data Name 2" xfId="223"/>
    <cellStyle name="date" xfId="224"/>
    <cellStyle name="date 2" xfId="225"/>
    <cellStyle name="date 2 2" xfId="226"/>
    <cellStyle name="date 2 2 2" xfId="227"/>
    <cellStyle name="date 2 3" xfId="228"/>
    <cellStyle name="date 2 4" xfId="229"/>
    <cellStyle name="date 3" xfId="230"/>
    <cellStyle name="Date/Time" xfId="231"/>
    <cellStyle name="Date/Time 2" xfId="232"/>
    <cellStyle name="Decimal" xfId="233"/>
    <cellStyle name="Decimal 2" xfId="234"/>
    <cellStyle name="Explanatory Text 2" xfId="235"/>
    <cellStyle name="General" xfId="236"/>
    <cellStyle name="Good 2" xfId="237"/>
    <cellStyle name="Heading" xfId="238"/>
    <cellStyle name="Heading 1 2" xfId="239"/>
    <cellStyle name="Heading 1 2 2" xfId="240"/>
    <cellStyle name="Heading 1 3" xfId="241"/>
    <cellStyle name="Heading 2 2" xfId="242"/>
    <cellStyle name="Heading 2 2 2" xfId="243"/>
    <cellStyle name="Heading 2 3" xfId="244"/>
    <cellStyle name="Heading 2 4" xfId="245"/>
    <cellStyle name="Heading 2 5" xfId="246"/>
    <cellStyle name="Heading 3 2" xfId="247"/>
    <cellStyle name="Heading 3 2 2" xfId="248"/>
    <cellStyle name="Heading 3 3" xfId="249"/>
    <cellStyle name="Heading 4 2" xfId="250"/>
    <cellStyle name="Heading 4 2 2" xfId="251"/>
    <cellStyle name="Heading 4 3" xfId="252"/>
    <cellStyle name="Hyperlink" xfId="1" builtinId="8"/>
    <cellStyle name="Hyperlink 10" xfId="253"/>
    <cellStyle name="Hyperlink 11" xfId="254"/>
    <cellStyle name="Hyperlink 12" xfId="255"/>
    <cellStyle name="Hyperlink 13" xfId="256"/>
    <cellStyle name="Hyperlink 14" xfId="257"/>
    <cellStyle name="Hyperlink 15" xfId="258"/>
    <cellStyle name="Hyperlink 16" xfId="259"/>
    <cellStyle name="Hyperlink 16 2" xfId="260"/>
    <cellStyle name="Hyperlink 16 2 2" xfId="261"/>
    <cellStyle name="Hyperlink 16 3" xfId="262"/>
    <cellStyle name="Hyperlink 16 4" xfId="263"/>
    <cellStyle name="Hyperlink 16 5" xfId="264"/>
    <cellStyle name="Hyperlink 17" xfId="265"/>
    <cellStyle name="Hyperlink 18" xfId="266"/>
    <cellStyle name="Hyperlink 19" xfId="267"/>
    <cellStyle name="Hyperlink 2" xfId="5"/>
    <cellStyle name="Hyperlink 2 2" xfId="268"/>
    <cellStyle name="Hyperlink 2 2 2" xfId="269"/>
    <cellStyle name="Hyperlink 2 2 2 2" xfId="270"/>
    <cellStyle name="Hyperlink 2 2 3" xfId="271"/>
    <cellStyle name="Hyperlink 2 2 4" xfId="272"/>
    <cellStyle name="Hyperlink 2 3" xfId="273"/>
    <cellStyle name="Hyperlink 2 4" xfId="274"/>
    <cellStyle name="Hyperlink 2 5" xfId="1564"/>
    <cellStyle name="Hyperlink 20" xfId="275"/>
    <cellStyle name="Hyperlink 21" xfId="276"/>
    <cellStyle name="Hyperlink 3" xfId="277"/>
    <cellStyle name="Hyperlink 3 2" xfId="278"/>
    <cellStyle name="Hyperlink 3 2 2" xfId="279"/>
    <cellStyle name="Hyperlink 3 2 2 2" xfId="280"/>
    <cellStyle name="Hyperlink 3 2 3" xfId="281"/>
    <cellStyle name="Hyperlink 3 2 4" xfId="282"/>
    <cellStyle name="Hyperlink 3 3" xfId="283"/>
    <cellStyle name="Hyperlink 4" xfId="284"/>
    <cellStyle name="Hyperlink 4 2" xfId="285"/>
    <cellStyle name="Hyperlink 4 2 2" xfId="286"/>
    <cellStyle name="Hyperlink 4 2 2 2" xfId="287"/>
    <cellStyle name="Hyperlink 4 2 3" xfId="288"/>
    <cellStyle name="Hyperlink 4 2 4" xfId="289"/>
    <cellStyle name="Hyperlink 4 3" xfId="290"/>
    <cellStyle name="Hyperlink 5" xfId="291"/>
    <cellStyle name="Hyperlink 5 2" xfId="292"/>
    <cellStyle name="Hyperlink 5 2 2" xfId="293"/>
    <cellStyle name="Hyperlink 5 2 2 2" xfId="294"/>
    <cellStyle name="Hyperlink 5 2 3" xfId="295"/>
    <cellStyle name="Hyperlink 5 2 4" xfId="296"/>
    <cellStyle name="Hyperlink 5 3" xfId="297"/>
    <cellStyle name="Hyperlink 6" xfId="298"/>
    <cellStyle name="Hyperlink 6 2" xfId="299"/>
    <cellStyle name="Hyperlink 6 2 2" xfId="300"/>
    <cellStyle name="Hyperlink 6 2 2 2" xfId="301"/>
    <cellStyle name="Hyperlink 6 2 3" xfId="302"/>
    <cellStyle name="Hyperlink 6 2 4" xfId="303"/>
    <cellStyle name="Hyperlink 6 3" xfId="304"/>
    <cellStyle name="Hyperlink 7" xfId="305"/>
    <cellStyle name="Hyperlink 7 2" xfId="306"/>
    <cellStyle name="Hyperlink 7 2 2" xfId="307"/>
    <cellStyle name="Hyperlink 7 2 2 2" xfId="308"/>
    <cellStyle name="Hyperlink 7 2 3" xfId="309"/>
    <cellStyle name="Hyperlink 7 2 4" xfId="310"/>
    <cellStyle name="Hyperlink 7 3" xfId="311"/>
    <cellStyle name="Hyperlink 8" xfId="312"/>
    <cellStyle name="Hyperlink 8 2" xfId="313"/>
    <cellStyle name="Hyperlink 8 2 2" xfId="314"/>
    <cellStyle name="Hyperlink 8 2 2 2" xfId="315"/>
    <cellStyle name="Hyperlink 8 2 3" xfId="316"/>
    <cellStyle name="Hyperlink 8 2 4" xfId="317"/>
    <cellStyle name="Hyperlink 8 3" xfId="318"/>
    <cellStyle name="Hyperlink 9" xfId="319"/>
    <cellStyle name="Hyperlink 9 2" xfId="320"/>
    <cellStyle name="Hyperlink 9 2 2" xfId="321"/>
    <cellStyle name="Hyperlink 9 2 2 2" xfId="322"/>
    <cellStyle name="Hyperlink 9 2 3" xfId="323"/>
    <cellStyle name="Hyperlink 9 2 4" xfId="324"/>
    <cellStyle name="Hyperlink 9 3" xfId="325"/>
    <cellStyle name="Input 2" xfId="326"/>
    <cellStyle name="Integer" xfId="327"/>
    <cellStyle name="Integer 2" xfId="328"/>
    <cellStyle name="Linked Cell 2" xfId="329"/>
    <cellStyle name="Neutral 2" xfId="330"/>
    <cellStyle name="Neutral 2 2" xfId="331"/>
    <cellStyle name="Neutral 3" xfId="332"/>
    <cellStyle name="no dec" xfId="333"/>
    <cellStyle name="Normal" xfId="0" builtinId="0"/>
    <cellStyle name="Normal 10" xfId="334"/>
    <cellStyle name="Normal 10 2" xfId="335"/>
    <cellStyle name="Normal 10 2 2" xfId="336"/>
    <cellStyle name="Normal 10 2 2 2" xfId="337"/>
    <cellStyle name="Normal 10 2 2 2 2" xfId="338"/>
    <cellStyle name="Normal 10 2 2 3" xfId="339"/>
    <cellStyle name="Normal 10 2 2 4" xfId="340"/>
    <cellStyle name="Normal 10 2 3" xfId="341"/>
    <cellStyle name="Normal 10 3" xfId="342"/>
    <cellStyle name="Normal 10 3 2" xfId="343"/>
    <cellStyle name="Normal 10 3 2 2" xfId="344"/>
    <cellStyle name="Normal 10 3 3" xfId="345"/>
    <cellStyle name="Normal 10 3 4" xfId="346"/>
    <cellStyle name="Normal 10 4" xfId="347"/>
    <cellStyle name="Normal 10 5" xfId="348"/>
    <cellStyle name="Normal 10 5 2" xfId="1485"/>
    <cellStyle name="Normal 100" xfId="349"/>
    <cellStyle name="Normal 100 2" xfId="350"/>
    <cellStyle name="Normal 100 2 2" xfId="351"/>
    <cellStyle name="Normal 100 2 2 2" xfId="352"/>
    <cellStyle name="Normal 100 2 3" xfId="353"/>
    <cellStyle name="Normal 100 2 4" xfId="354"/>
    <cellStyle name="Normal 100 3" xfId="355"/>
    <cellStyle name="Normal 101" xfId="356"/>
    <cellStyle name="Normal 101 2" xfId="357"/>
    <cellStyle name="Normal 101 2 2" xfId="358"/>
    <cellStyle name="Normal 101 2 2 2" xfId="359"/>
    <cellStyle name="Normal 101 2 3" xfId="360"/>
    <cellStyle name="Normal 101 2 4" xfId="361"/>
    <cellStyle name="Normal 101 3" xfId="362"/>
    <cellStyle name="Normal 102" xfId="363"/>
    <cellStyle name="Normal 102 2" xfId="364"/>
    <cellStyle name="Normal 102 2 2" xfId="365"/>
    <cellStyle name="Normal 102 2 2 2" xfId="366"/>
    <cellStyle name="Normal 102 2 3" xfId="367"/>
    <cellStyle name="Normal 102 2 4" xfId="368"/>
    <cellStyle name="Normal 102 3" xfId="369"/>
    <cellStyle name="Normal 103" xfId="370"/>
    <cellStyle name="Normal 103 2" xfId="371"/>
    <cellStyle name="Normal 103 2 2" xfId="372"/>
    <cellStyle name="Normal 103 2 2 2" xfId="373"/>
    <cellStyle name="Normal 103 2 3" xfId="374"/>
    <cellStyle name="Normal 103 2 4" xfId="375"/>
    <cellStyle name="Normal 103 3" xfId="376"/>
    <cellStyle name="Normal 104" xfId="377"/>
    <cellStyle name="Normal 104 2" xfId="378"/>
    <cellStyle name="Normal 104 2 2" xfId="379"/>
    <cellStyle name="Normal 104 2 2 2" xfId="380"/>
    <cellStyle name="Normal 104 2 3" xfId="381"/>
    <cellStyle name="Normal 104 2 4" xfId="382"/>
    <cellStyle name="Normal 104 3" xfId="383"/>
    <cellStyle name="Normal 105" xfId="384"/>
    <cellStyle name="Normal 105 2" xfId="385"/>
    <cellStyle name="Normal 105 2 2" xfId="386"/>
    <cellStyle name="Normal 105 2 2 2" xfId="387"/>
    <cellStyle name="Normal 105 2 3" xfId="388"/>
    <cellStyle name="Normal 105 2 4" xfId="389"/>
    <cellStyle name="Normal 105 3" xfId="390"/>
    <cellStyle name="Normal 106" xfId="391"/>
    <cellStyle name="Normal 106 2" xfId="392"/>
    <cellStyle name="Normal 106 2 2" xfId="393"/>
    <cellStyle name="Normal 106 2 2 2" xfId="394"/>
    <cellStyle name="Normal 106 2 3" xfId="395"/>
    <cellStyle name="Normal 106 2 4" xfId="396"/>
    <cellStyle name="Normal 106 3" xfId="397"/>
    <cellStyle name="Normal 107" xfId="398"/>
    <cellStyle name="Normal 107 2" xfId="399"/>
    <cellStyle name="Normal 107 2 2" xfId="400"/>
    <cellStyle name="Normal 107 2 2 2" xfId="401"/>
    <cellStyle name="Normal 107 2 3" xfId="402"/>
    <cellStyle name="Normal 107 2 4" xfId="403"/>
    <cellStyle name="Normal 107 3" xfId="404"/>
    <cellStyle name="Normal 108" xfId="405"/>
    <cellStyle name="Normal 109" xfId="406"/>
    <cellStyle name="Normal 109 2" xfId="407"/>
    <cellStyle name="Normal 109 2 2" xfId="408"/>
    <cellStyle name="Normal 109 2 2 2" xfId="409"/>
    <cellStyle name="Normal 109 2 3" xfId="410"/>
    <cellStyle name="Normal 109 3" xfId="411"/>
    <cellStyle name="Normal 109 3 2" xfId="412"/>
    <cellStyle name="Normal 109 3 2 2" xfId="413"/>
    <cellStyle name="Normal 109 3 3" xfId="414"/>
    <cellStyle name="Normal 109 3 4" xfId="415"/>
    <cellStyle name="Normal 109 4" xfId="416"/>
    <cellStyle name="Normal 11" xfId="417"/>
    <cellStyle name="Normal 11 2" xfId="418"/>
    <cellStyle name="Normal 11 2 2" xfId="419"/>
    <cellStyle name="Normal 11 2 2 2" xfId="420"/>
    <cellStyle name="Normal 11 2 3" xfId="421"/>
    <cellStyle name="Normal 11 2 4" xfId="422"/>
    <cellStyle name="Normal 11 3" xfId="423"/>
    <cellStyle name="Normal 11 4" xfId="424"/>
    <cellStyle name="Normal 11 4 2" xfId="1486"/>
    <cellStyle name="Normal 110" xfId="425"/>
    <cellStyle name="Normal 110 2" xfId="426"/>
    <cellStyle name="Normal 110 2 2" xfId="427"/>
    <cellStyle name="Normal 110 2 2 2" xfId="428"/>
    <cellStyle name="Normal 110 2 3" xfId="429"/>
    <cellStyle name="Normal 110 2 4" xfId="430"/>
    <cellStyle name="Normal 110 3" xfId="431"/>
    <cellStyle name="Normal 111" xfId="432"/>
    <cellStyle name="Normal 111 2" xfId="433"/>
    <cellStyle name="Normal 111 2 2" xfId="434"/>
    <cellStyle name="Normal 111 2 2 2" xfId="435"/>
    <cellStyle name="Normal 111 2 3" xfId="436"/>
    <cellStyle name="Normal 111 2 4" xfId="437"/>
    <cellStyle name="Normal 111 3" xfId="438"/>
    <cellStyle name="Normal 112" xfId="439"/>
    <cellStyle name="Normal 112 2" xfId="440"/>
    <cellStyle name="Normal 112 2 2" xfId="441"/>
    <cellStyle name="Normal 112 2 2 2" xfId="442"/>
    <cellStyle name="Normal 112 2 3" xfId="443"/>
    <cellStyle name="Normal 112 2 4" xfId="444"/>
    <cellStyle name="Normal 112 3" xfId="445"/>
    <cellStyle name="Normal 113" xfId="446"/>
    <cellStyle name="Normal 113 2" xfId="447"/>
    <cellStyle name="Normal 113 2 2" xfId="448"/>
    <cellStyle name="Normal 113 2 2 2" xfId="449"/>
    <cellStyle name="Normal 113 2 3" xfId="450"/>
    <cellStyle name="Normal 113 2 4" xfId="451"/>
    <cellStyle name="Normal 113 3" xfId="452"/>
    <cellStyle name="Normal 114" xfId="453"/>
    <cellStyle name="Normal 114 2" xfId="454"/>
    <cellStyle name="Normal 114 2 2" xfId="455"/>
    <cellStyle name="Normal 114 2 2 2" xfId="456"/>
    <cellStyle name="Normal 114 2 3" xfId="457"/>
    <cellStyle name="Normal 114 2 4" xfId="458"/>
    <cellStyle name="Normal 114 3" xfId="459"/>
    <cellStyle name="Normal 115" xfId="460"/>
    <cellStyle name="Normal 115 2" xfId="461"/>
    <cellStyle name="Normal 115 2 2" xfId="462"/>
    <cellStyle name="Normal 115 2 2 2" xfId="463"/>
    <cellStyle name="Normal 115 2 2 2 2" xfId="464"/>
    <cellStyle name="Normal 115 2 2 3" xfId="465"/>
    <cellStyle name="Normal 115 2 2 4" xfId="466"/>
    <cellStyle name="Normal 115 2 3" xfId="467"/>
    <cellStyle name="Normal 115 3" xfId="468"/>
    <cellStyle name="Normal 115 3 2" xfId="469"/>
    <cellStyle name="Normal 115 3 2 2" xfId="470"/>
    <cellStyle name="Normal 115 3 3" xfId="471"/>
    <cellStyle name="Normal 115 3 4" xfId="472"/>
    <cellStyle name="Normal 115 4" xfId="473"/>
    <cellStyle name="Normal 116" xfId="474"/>
    <cellStyle name="Normal 116 2" xfId="475"/>
    <cellStyle name="Normal 116 2 2" xfId="476"/>
    <cellStyle name="Normal 116 2 2 2" xfId="477"/>
    <cellStyle name="Normal 116 2 3" xfId="478"/>
    <cellStyle name="Normal 116 2 4" xfId="479"/>
    <cellStyle name="Normal 116 3" xfId="480"/>
    <cellStyle name="Normal 117" xfId="481"/>
    <cellStyle name="Normal 117 2" xfId="482"/>
    <cellStyle name="Normal 117 2 2" xfId="483"/>
    <cellStyle name="Normal 117 2 2 2" xfId="484"/>
    <cellStyle name="Normal 117 2 3" xfId="485"/>
    <cellStyle name="Normal 117 2 4" xfId="486"/>
    <cellStyle name="Normal 117 3" xfId="487"/>
    <cellStyle name="Normal 118" xfId="488"/>
    <cellStyle name="Normal 118 2" xfId="489"/>
    <cellStyle name="Normal 118 2 2" xfId="490"/>
    <cellStyle name="Normal 118 2 2 2" xfId="491"/>
    <cellStyle name="Normal 118 2 3" xfId="492"/>
    <cellStyle name="Normal 118 2 4" xfId="493"/>
    <cellStyle name="Normal 118 3" xfId="494"/>
    <cellStyle name="Normal 119" xfId="495"/>
    <cellStyle name="Normal 119 2" xfId="496"/>
    <cellStyle name="Normal 119 2 2" xfId="497"/>
    <cellStyle name="Normal 119 2 2 2" xfId="498"/>
    <cellStyle name="Normal 119 2 2 2 2" xfId="499"/>
    <cellStyle name="Normal 119 2 2 3" xfId="500"/>
    <cellStyle name="Normal 119 2 2 4" xfId="501"/>
    <cellStyle name="Normal 119 2 3" xfId="502"/>
    <cellStyle name="Normal 119 3" xfId="503"/>
    <cellStyle name="Normal 119 3 2" xfId="504"/>
    <cellStyle name="Normal 119 3 2 2" xfId="505"/>
    <cellStyle name="Normal 119 3 3" xfId="506"/>
    <cellStyle name="Normal 119 3 4" xfId="507"/>
    <cellStyle name="Normal 119 4" xfId="508"/>
    <cellStyle name="Normal 12" xfId="509"/>
    <cellStyle name="Normal 12 2" xfId="510"/>
    <cellStyle name="Normal 12 2 2" xfId="511"/>
    <cellStyle name="Normal 12 2 2 2" xfId="512"/>
    <cellStyle name="Normal 12 2 3" xfId="513"/>
    <cellStyle name="Normal 12 2 4" xfId="514"/>
    <cellStyle name="Normal 12 3" xfId="515"/>
    <cellStyle name="Normal 120" xfId="516"/>
    <cellStyle name="Normal 120 2" xfId="517"/>
    <cellStyle name="Normal 120 2 2" xfId="518"/>
    <cellStyle name="Normal 120 2 2 2" xfId="519"/>
    <cellStyle name="Normal 120 2 3" xfId="520"/>
    <cellStyle name="Normal 120 2 4" xfId="521"/>
    <cellStyle name="Normal 120 3" xfId="522"/>
    <cellStyle name="Normal 121" xfId="523"/>
    <cellStyle name="Normal 121 2" xfId="524"/>
    <cellStyle name="Normal 121 2 2" xfId="525"/>
    <cellStyle name="Normal 121 2 2 2" xfId="526"/>
    <cellStyle name="Normal 121 2 3" xfId="527"/>
    <cellStyle name="Normal 121 2 4" xfId="528"/>
    <cellStyle name="Normal 121 3" xfId="529"/>
    <cellStyle name="Normal 122" xfId="530"/>
    <cellStyle name="Normal 122 2" xfId="531"/>
    <cellStyle name="Normal 122 2 2" xfId="532"/>
    <cellStyle name="Normal 122 2 2 2" xfId="533"/>
    <cellStyle name="Normal 122 2 3" xfId="534"/>
    <cellStyle name="Normal 122 2 4" xfId="535"/>
    <cellStyle name="Normal 122 3" xfId="536"/>
    <cellStyle name="Normal 123" xfId="537"/>
    <cellStyle name="Normal 123 2" xfId="538"/>
    <cellStyle name="Normal 123 2 2" xfId="539"/>
    <cellStyle name="Normal 123 2 2 2" xfId="540"/>
    <cellStyle name="Normal 123 2 3" xfId="541"/>
    <cellStyle name="Normal 123 2 4" xfId="542"/>
    <cellStyle name="Normal 123 3" xfId="543"/>
    <cellStyle name="Normal 124" xfId="544"/>
    <cellStyle name="Normal 124 2" xfId="545"/>
    <cellStyle name="Normal 124 2 2" xfId="546"/>
    <cellStyle name="Normal 124 2 2 2" xfId="547"/>
    <cellStyle name="Normal 124 2 3" xfId="548"/>
    <cellStyle name="Normal 124 2 4" xfId="549"/>
    <cellStyle name="Normal 124 3" xfId="550"/>
    <cellStyle name="Normal 125" xfId="551"/>
    <cellStyle name="Normal 125 2" xfId="552"/>
    <cellStyle name="Normal 125 2 2" xfId="553"/>
    <cellStyle name="Normal 125 2 2 2" xfId="554"/>
    <cellStyle name="Normal 125 2 3" xfId="555"/>
    <cellStyle name="Normal 125 2 4" xfId="556"/>
    <cellStyle name="Normal 125 3" xfId="557"/>
    <cellStyle name="Normal 126" xfId="558"/>
    <cellStyle name="Normal 126 2" xfId="559"/>
    <cellStyle name="Normal 126 2 2" xfId="560"/>
    <cellStyle name="Normal 126 2 2 2" xfId="561"/>
    <cellStyle name="Normal 126 2 3" xfId="562"/>
    <cellStyle name="Normal 126 2 4" xfId="563"/>
    <cellStyle name="Normal 126 3" xfId="564"/>
    <cellStyle name="Normal 127" xfId="565"/>
    <cellStyle name="Normal 127 2" xfId="566"/>
    <cellStyle name="Normal 127 2 2" xfId="567"/>
    <cellStyle name="Normal 127 2 2 2" xfId="568"/>
    <cellStyle name="Normal 127 2 3" xfId="569"/>
    <cellStyle name="Normal 127 2 4" xfId="570"/>
    <cellStyle name="Normal 127 3" xfId="571"/>
    <cellStyle name="Normal 128" xfId="572"/>
    <cellStyle name="Normal 128 2" xfId="573"/>
    <cellStyle name="Normal 128 2 2" xfId="574"/>
    <cellStyle name="Normal 128 2 2 2" xfId="575"/>
    <cellStyle name="Normal 128 2 3" xfId="576"/>
    <cellStyle name="Normal 128 2 4" xfId="577"/>
    <cellStyle name="Normal 128 3" xfId="578"/>
    <cellStyle name="Normal 129" xfId="579"/>
    <cellStyle name="Normal 129 2" xfId="580"/>
    <cellStyle name="Normal 129 2 2" xfId="581"/>
    <cellStyle name="Normal 129 2 2 2" xfId="582"/>
    <cellStyle name="Normal 129 2 3" xfId="583"/>
    <cellStyle name="Normal 129 2 4" xfId="584"/>
    <cellStyle name="Normal 129 3" xfId="585"/>
    <cellStyle name="Normal 13" xfId="586"/>
    <cellStyle name="Normal 13 2" xfId="587"/>
    <cellStyle name="Normal 13 2 2" xfId="588"/>
    <cellStyle name="Normal 13 2 2 2" xfId="589"/>
    <cellStyle name="Normal 13 2 3" xfId="590"/>
    <cellStyle name="Normal 13 2 4" xfId="591"/>
    <cellStyle name="Normal 13 3" xfId="592"/>
    <cellStyle name="Normal 130" xfId="593"/>
    <cellStyle name="Normal 130 2" xfId="594"/>
    <cellStyle name="Normal 130 2 2" xfId="595"/>
    <cellStyle name="Normal 130 2 2 2" xfId="596"/>
    <cellStyle name="Normal 130 2 3" xfId="597"/>
    <cellStyle name="Normal 130 2 4" xfId="598"/>
    <cellStyle name="Normal 130 3" xfId="599"/>
    <cellStyle name="Normal 131" xfId="600"/>
    <cellStyle name="Normal 131 2" xfId="601"/>
    <cellStyle name="Normal 131 2 2" xfId="602"/>
    <cellStyle name="Normal 131 2 2 2" xfId="603"/>
    <cellStyle name="Normal 131 2 3" xfId="604"/>
    <cellStyle name="Normal 131 2 4" xfId="605"/>
    <cellStyle name="Normal 131 3" xfId="606"/>
    <cellStyle name="Normal 132" xfId="607"/>
    <cellStyle name="Normal 132 2" xfId="608"/>
    <cellStyle name="Normal 132 2 2" xfId="609"/>
    <cellStyle name="Normal 132 3" xfId="610"/>
    <cellStyle name="Normal 132 3 2" xfId="611"/>
    <cellStyle name="Normal 133" xfId="612"/>
    <cellStyle name="Normal 134" xfId="613"/>
    <cellStyle name="Normal 134 2" xfId="614"/>
    <cellStyle name="Normal 134 2 2" xfId="615"/>
    <cellStyle name="Normal 134 2 2 2" xfId="616"/>
    <cellStyle name="Normal 134 2 2 2 2" xfId="1490"/>
    <cellStyle name="Normal 134 2 2 3" xfId="1489"/>
    <cellStyle name="Normal 134 2 3" xfId="617"/>
    <cellStyle name="Normal 134 2 3 2" xfId="1491"/>
    <cellStyle name="Normal 134 2 4" xfId="1488"/>
    <cellStyle name="Normal 134 3" xfId="618"/>
    <cellStyle name="Normal 134 3 2" xfId="619"/>
    <cellStyle name="Normal 134 3 2 2" xfId="1493"/>
    <cellStyle name="Normal 134 3 3" xfId="1492"/>
    <cellStyle name="Normal 134 4" xfId="620"/>
    <cellStyle name="Normal 134 4 2" xfId="1494"/>
    <cellStyle name="Normal 134 5" xfId="1487"/>
    <cellStyle name="Normal 135" xfId="621"/>
    <cellStyle name="Normal 135 2" xfId="622"/>
    <cellStyle name="Normal 135 2 2" xfId="623"/>
    <cellStyle name="Normal 135 3" xfId="624"/>
    <cellStyle name="Normal 135 3 2" xfId="625"/>
    <cellStyle name="Normal 135 4" xfId="626"/>
    <cellStyle name="Normal 136" xfId="627"/>
    <cellStyle name="Normal 136 2" xfId="628"/>
    <cellStyle name="Normal 136 2 2" xfId="629"/>
    <cellStyle name="Normal 136 2 2 2" xfId="630"/>
    <cellStyle name="Normal 136 2 2 2 2" xfId="1498"/>
    <cellStyle name="Normal 136 2 2 3" xfId="1497"/>
    <cellStyle name="Normal 136 2 3" xfId="631"/>
    <cellStyle name="Normal 136 2 3 2" xfId="1499"/>
    <cellStyle name="Normal 136 2 4" xfId="1496"/>
    <cellStyle name="Normal 136 3" xfId="632"/>
    <cellStyle name="Normal 136 3 2" xfId="633"/>
    <cellStyle name="Normal 136 3 2 2" xfId="1501"/>
    <cellStyle name="Normal 136 3 3" xfId="1500"/>
    <cellStyle name="Normal 136 4" xfId="634"/>
    <cellStyle name="Normal 136 4 2" xfId="1502"/>
    <cellStyle name="Normal 136 5" xfId="1495"/>
    <cellStyle name="Normal 137" xfId="635"/>
    <cellStyle name="Normal 138" xfId="636"/>
    <cellStyle name="Normal 138 2" xfId="637"/>
    <cellStyle name="Normal 139" xfId="638"/>
    <cellStyle name="Normal 139 2" xfId="639"/>
    <cellStyle name="Normal 139 2 2" xfId="1504"/>
    <cellStyle name="Normal 139 3" xfId="1503"/>
    <cellStyle name="Normal 14" xfId="640"/>
    <cellStyle name="Normal 14 2" xfId="641"/>
    <cellStyle name="Normal 14 2 2" xfId="642"/>
    <cellStyle name="Normal 14 2 2 2" xfId="643"/>
    <cellStyle name="Normal 14 2 3" xfId="644"/>
    <cellStyle name="Normal 14 2 4" xfId="645"/>
    <cellStyle name="Normal 14 3" xfId="646"/>
    <cellStyle name="Normal 140" xfId="647"/>
    <cellStyle name="Normal 140 2" xfId="648"/>
    <cellStyle name="Normal 140 2 2" xfId="1506"/>
    <cellStyle name="Normal 140 3" xfId="1505"/>
    <cellStyle name="Normal 141" xfId="649"/>
    <cellStyle name="Normal 142" xfId="650"/>
    <cellStyle name="Normal 143" xfId="651"/>
    <cellStyle name="Normal 144" xfId="652"/>
    <cellStyle name="Normal 15" xfId="653"/>
    <cellStyle name="Normal 15 2" xfId="654"/>
    <cellStyle name="Normal 15 2 2" xfId="655"/>
    <cellStyle name="Normal 15 2 2 2" xfId="656"/>
    <cellStyle name="Normal 15 2 3" xfId="657"/>
    <cellStyle name="Normal 15 2 4" xfId="658"/>
    <cellStyle name="Normal 15 3" xfId="659"/>
    <cellStyle name="Normal 16" xfId="660"/>
    <cellStyle name="Normal 16 2" xfId="661"/>
    <cellStyle name="Normal 16 2 2" xfId="662"/>
    <cellStyle name="Normal 16 2 2 2" xfId="663"/>
    <cellStyle name="Normal 16 2 3" xfId="664"/>
    <cellStyle name="Normal 16 2 4" xfId="665"/>
    <cellStyle name="Normal 16 3" xfId="666"/>
    <cellStyle name="Normal 17" xfId="667"/>
    <cellStyle name="Normal 17 2" xfId="668"/>
    <cellStyle name="Normal 17 2 2" xfId="669"/>
    <cellStyle name="Normal 17 2 2 2" xfId="670"/>
    <cellStyle name="Normal 17 2 3" xfId="671"/>
    <cellStyle name="Normal 17 2 4" xfId="672"/>
    <cellStyle name="Normal 17 3" xfId="673"/>
    <cellStyle name="Normal 18" xfId="674"/>
    <cellStyle name="Normal 18 2" xfId="675"/>
    <cellStyle name="Normal 18 2 2" xfId="676"/>
    <cellStyle name="Normal 18 2 2 2" xfId="677"/>
    <cellStyle name="Normal 18 2 3" xfId="678"/>
    <cellStyle name="Normal 18 2 4" xfId="679"/>
    <cellStyle name="Normal 18 3" xfId="680"/>
    <cellStyle name="Normal 19" xfId="681"/>
    <cellStyle name="Normal 19 2" xfId="682"/>
    <cellStyle name="Normal 19 2 2" xfId="683"/>
    <cellStyle name="Normal 19 2 2 2" xfId="684"/>
    <cellStyle name="Normal 19 2 3" xfId="685"/>
    <cellStyle name="Normal 19 2 4" xfId="686"/>
    <cellStyle name="Normal 19 3" xfId="687"/>
    <cellStyle name="Normal 2" xfId="2"/>
    <cellStyle name="Normal 2 10" xfId="688"/>
    <cellStyle name="Normal 2 11" xfId="689"/>
    <cellStyle name="Normal 2 11 2" xfId="690"/>
    <cellStyle name="Normal 2 11 2 2" xfId="1508"/>
    <cellStyle name="Normal 2 11 3" xfId="1507"/>
    <cellStyle name="Normal 2 12" xfId="691"/>
    <cellStyle name="Normal 2 12 2" xfId="1509"/>
    <cellStyle name="Normal 2 2" xfId="692"/>
    <cellStyle name="Normal 2 2 2" xfId="693"/>
    <cellStyle name="Normal 2 2 2 2" xfId="694"/>
    <cellStyle name="Normal 2 2 2 2 2" xfId="695"/>
    <cellStyle name="Normal 2 2 2 2 2 2" xfId="696"/>
    <cellStyle name="Normal 2 2 2 2 2 2 2" xfId="697"/>
    <cellStyle name="Normal 2 2 2 2 2 2 2 2" xfId="1514"/>
    <cellStyle name="Normal 2 2 2 2 2 2 3" xfId="1513"/>
    <cellStyle name="Normal 2 2 2 2 2 3" xfId="698"/>
    <cellStyle name="Normal 2 2 2 2 2 3 2" xfId="1515"/>
    <cellStyle name="Normal 2 2 2 2 2 4" xfId="1512"/>
    <cellStyle name="Normal 2 2 2 2 3" xfId="699"/>
    <cellStyle name="Normal 2 2 2 2 3 2" xfId="700"/>
    <cellStyle name="Normal 2 2 2 2 3 2 2" xfId="1517"/>
    <cellStyle name="Normal 2 2 2 2 3 3" xfId="1516"/>
    <cellStyle name="Normal 2 2 2 2 4" xfId="701"/>
    <cellStyle name="Normal 2 2 2 2 4 2" xfId="1518"/>
    <cellStyle name="Normal 2 2 2 2 5" xfId="1511"/>
    <cellStyle name="Normal 2 2 2 3" xfId="702"/>
    <cellStyle name="Normal 2 2 2 4" xfId="703"/>
    <cellStyle name="Normal 2 2 2 5" xfId="704"/>
    <cellStyle name="Normal 2 2 2 5 2" xfId="705"/>
    <cellStyle name="Normal 2 2 2 5 2 2" xfId="706"/>
    <cellStyle name="Normal 2 2 2 5 2 2 2" xfId="1521"/>
    <cellStyle name="Normal 2 2 2 5 2 3" xfId="1520"/>
    <cellStyle name="Normal 2 2 2 5 3" xfId="707"/>
    <cellStyle name="Normal 2 2 2 5 3 2" xfId="1522"/>
    <cellStyle name="Normal 2 2 2 5 4" xfId="1519"/>
    <cellStyle name="Normal 2 2 2 6" xfId="708"/>
    <cellStyle name="Normal 2 2 2 6 2" xfId="709"/>
    <cellStyle name="Normal 2 2 2 6 2 2" xfId="1524"/>
    <cellStyle name="Normal 2 2 2 6 3" xfId="1523"/>
    <cellStyle name="Normal 2 2 2 7" xfId="710"/>
    <cellStyle name="Normal 2 2 2 7 2" xfId="1525"/>
    <cellStyle name="Normal 2 2 2 8" xfId="1510"/>
    <cellStyle name="Normal 2 2 3" xfId="711"/>
    <cellStyle name="Normal 2 2 3 2" xfId="712"/>
    <cellStyle name="Normal 2 2 3 2 2" xfId="713"/>
    <cellStyle name="Normal 2 2 3 2 2 2" xfId="714"/>
    <cellStyle name="Normal 2 2 3 2 2 2 2" xfId="1529"/>
    <cellStyle name="Normal 2 2 3 2 2 3" xfId="1528"/>
    <cellStyle name="Normal 2 2 3 2 3" xfId="715"/>
    <cellStyle name="Normal 2 2 3 2 3 2" xfId="1530"/>
    <cellStyle name="Normal 2 2 3 2 4" xfId="1527"/>
    <cellStyle name="Normal 2 2 3 3" xfId="716"/>
    <cellStyle name="Normal 2 2 3 3 2" xfId="717"/>
    <cellStyle name="Normal 2 2 3 3 2 2" xfId="1532"/>
    <cellStyle name="Normal 2 2 3 3 3" xfId="1531"/>
    <cellStyle name="Normal 2 2 3 4" xfId="718"/>
    <cellStyle name="Normal 2 2 3 4 2" xfId="1533"/>
    <cellStyle name="Normal 2 2 3 5" xfId="1526"/>
    <cellStyle name="Normal 2 2 4" xfId="1563"/>
    <cellStyle name="Normal 2 3" xfId="719"/>
    <cellStyle name="Normal 2 3 2" xfId="720"/>
    <cellStyle name="Normal 2 3 2 2" xfId="721"/>
    <cellStyle name="Normal 2 3 2 2 2" xfId="722"/>
    <cellStyle name="Normal 2 3 2 3" xfId="723"/>
    <cellStyle name="Normal 2 3 2 4" xfId="724"/>
    <cellStyle name="Normal 2 3 3" xfId="725"/>
    <cellStyle name="Normal 2 3 4" xfId="726"/>
    <cellStyle name="Normal 2 3 4 2" xfId="1534"/>
    <cellStyle name="Normal 2 3 5" xfId="1562"/>
    <cellStyle name="Normal 2 4" xfId="727"/>
    <cellStyle name="Normal 2 4 2" xfId="728"/>
    <cellStyle name="Normal 2 4 2 2" xfId="729"/>
    <cellStyle name="Normal 2 4 3" xfId="730"/>
    <cellStyle name="Normal 2 4 4" xfId="731"/>
    <cellStyle name="Normal 2 5" xfId="732"/>
    <cellStyle name="Normal 2 5 2" xfId="733"/>
    <cellStyle name="Normal 2 5 2 2" xfId="734"/>
    <cellStyle name="Normal 2 5 2 2 2" xfId="735"/>
    <cellStyle name="Normal 2 5 2 2 2 2" xfId="1538"/>
    <cellStyle name="Normal 2 5 2 2 3" xfId="1537"/>
    <cellStyle name="Normal 2 5 2 3" xfId="736"/>
    <cellStyle name="Normal 2 5 2 3 2" xfId="1539"/>
    <cellStyle name="Normal 2 5 2 4" xfId="1536"/>
    <cellStyle name="Normal 2 5 3" xfId="737"/>
    <cellStyle name="Normal 2 5 3 2" xfId="738"/>
    <cellStyle name="Normal 2 5 3 2 2" xfId="1541"/>
    <cellStyle name="Normal 2 5 3 3" xfId="1540"/>
    <cellStyle name="Normal 2 5 4" xfId="739"/>
    <cellStyle name="Normal 2 5 4 2" xfId="1542"/>
    <cellStyle name="Normal 2 5 5" xfId="1535"/>
    <cellStyle name="Normal 2 6" xfId="740"/>
    <cellStyle name="Normal 2 7" xfId="741"/>
    <cellStyle name="Normal 2 8" xfId="742"/>
    <cellStyle name="Normal 2 9" xfId="743"/>
    <cellStyle name="Normal 2 9 2" xfId="744"/>
    <cellStyle name="Normal 2 9 2 2" xfId="745"/>
    <cellStyle name="Normal 2 9 2 2 2" xfId="1545"/>
    <cellStyle name="Normal 2 9 2 3" xfId="1544"/>
    <cellStyle name="Normal 2 9 3" xfId="746"/>
    <cellStyle name="Normal 2 9 3 2" xfId="1546"/>
    <cellStyle name="Normal 2 9 4" xfId="1543"/>
    <cellStyle name="Normal 20" xfId="747"/>
    <cellStyle name="Normal 20 2" xfId="748"/>
    <cellStyle name="Normal 20 2 2" xfId="749"/>
    <cellStyle name="Normal 20 2 2 2" xfId="750"/>
    <cellStyle name="Normal 20 2 3" xfId="751"/>
    <cellStyle name="Normal 20 2 4" xfId="752"/>
    <cellStyle name="Normal 20 3" xfId="753"/>
    <cellStyle name="Normal 21" xfId="754"/>
    <cellStyle name="Normal 21 2" xfId="755"/>
    <cellStyle name="Normal 21 2 2" xfId="756"/>
    <cellStyle name="Normal 21 2 2 2" xfId="757"/>
    <cellStyle name="Normal 21 2 3" xfId="758"/>
    <cellStyle name="Normal 21 2 4" xfId="759"/>
    <cellStyle name="Normal 21 3" xfId="760"/>
    <cellStyle name="Normal 22" xfId="761"/>
    <cellStyle name="Normal 22 2" xfId="762"/>
    <cellStyle name="Normal 22 2 2" xfId="763"/>
    <cellStyle name="Normal 22 2 2 2" xfId="764"/>
    <cellStyle name="Normal 22 2 3" xfId="765"/>
    <cellStyle name="Normal 22 2 4" xfId="766"/>
    <cellStyle name="Normal 22 3" xfId="767"/>
    <cellStyle name="Normal 23" xfId="768"/>
    <cellStyle name="Normal 23 2" xfId="769"/>
    <cellStyle name="Normal 23 2 2" xfId="770"/>
    <cellStyle name="Normal 23 2 2 2" xfId="771"/>
    <cellStyle name="Normal 23 2 3" xfId="772"/>
    <cellStyle name="Normal 23 2 4" xfId="773"/>
    <cellStyle name="Normal 23 3" xfId="774"/>
    <cellStyle name="Normal 24" xfId="775"/>
    <cellStyle name="Normal 24 2" xfId="776"/>
    <cellStyle name="Normal 24 2 2" xfId="777"/>
    <cellStyle name="Normal 24 2 2 2" xfId="778"/>
    <cellStyle name="Normal 24 2 3" xfId="779"/>
    <cellStyle name="Normal 24 2 4" xfId="780"/>
    <cellStyle name="Normal 24 3" xfId="781"/>
    <cellStyle name="Normal 25" xfId="782"/>
    <cellStyle name="Normal 25 2" xfId="783"/>
    <cellStyle name="Normal 25 2 2" xfId="784"/>
    <cellStyle name="Normal 25 2 2 2" xfId="785"/>
    <cellStyle name="Normal 25 2 3" xfId="786"/>
    <cellStyle name="Normal 25 2 4" xfId="787"/>
    <cellStyle name="Normal 25 3" xfId="788"/>
    <cellStyle name="Normal 26" xfId="789"/>
    <cellStyle name="Normal 26 2" xfId="790"/>
    <cellStyle name="Normal 26 2 2" xfId="791"/>
    <cellStyle name="Normal 26 2 2 2" xfId="792"/>
    <cellStyle name="Normal 26 2 3" xfId="793"/>
    <cellStyle name="Normal 26 2 4" xfId="794"/>
    <cellStyle name="Normal 26 3" xfId="795"/>
    <cellStyle name="Normal 27" xfId="796"/>
    <cellStyle name="Normal 27 2" xfId="797"/>
    <cellStyle name="Normal 27 2 2" xfId="798"/>
    <cellStyle name="Normal 27 2 2 2" xfId="799"/>
    <cellStyle name="Normal 27 2 3" xfId="800"/>
    <cellStyle name="Normal 27 2 4" xfId="801"/>
    <cellStyle name="Normal 27 3" xfId="802"/>
    <cellStyle name="Normal 28" xfId="803"/>
    <cellStyle name="Normal 28 2" xfId="804"/>
    <cellStyle name="Normal 28 2 2" xfId="805"/>
    <cellStyle name="Normal 28 2 2 2" xfId="806"/>
    <cellStyle name="Normal 28 2 3" xfId="807"/>
    <cellStyle name="Normal 28 2 4" xfId="808"/>
    <cellStyle name="Normal 28 3" xfId="809"/>
    <cellStyle name="Normal 29" xfId="810"/>
    <cellStyle name="Normal 29 2" xfId="811"/>
    <cellStyle name="Normal 29 2 2" xfId="812"/>
    <cellStyle name="Normal 29 2 2 2" xfId="813"/>
    <cellStyle name="Normal 29 2 3" xfId="814"/>
    <cellStyle name="Normal 29 2 4" xfId="815"/>
    <cellStyle name="Normal 29 3" xfId="816"/>
    <cellStyle name="Normal 3" xfId="3"/>
    <cellStyle name="Normal 3 2" xfId="817"/>
    <cellStyle name="Normal 3 2 2" xfId="818"/>
    <cellStyle name="Normal 3 2 2 2" xfId="819"/>
    <cellStyle name="Normal 3 2 2 2 2" xfId="820"/>
    <cellStyle name="Normal 3 2 2 3" xfId="821"/>
    <cellStyle name="Normal 3 2 2 4" xfId="822"/>
    <cellStyle name="Normal 3 2 3" xfId="823"/>
    <cellStyle name="Normal 3 2 4" xfId="824"/>
    <cellStyle name="Normal 3 2 5" xfId="825"/>
    <cellStyle name="Normal 3 3" xfId="826"/>
    <cellStyle name="Normal 3 3 2" xfId="827"/>
    <cellStyle name="Normal 3 3 2 2" xfId="828"/>
    <cellStyle name="Normal 3 3 3" xfId="829"/>
    <cellStyle name="Normal 3 3 4" xfId="830"/>
    <cellStyle name="Normal 3 4" xfId="831"/>
    <cellStyle name="Normal 3 5" xfId="832"/>
    <cellStyle name="Normal 3 6" xfId="833"/>
    <cellStyle name="Normal 3 6 2" xfId="1547"/>
    <cellStyle name="Normal 3 7" xfId="1478"/>
    <cellStyle name="Normal 30" xfId="834"/>
    <cellStyle name="Normal 30 2" xfId="835"/>
    <cellStyle name="Normal 30 2 2" xfId="836"/>
    <cellStyle name="Normal 30 2 2 2" xfId="837"/>
    <cellStyle name="Normal 30 2 3" xfId="838"/>
    <cellStyle name="Normal 30 2 4" xfId="839"/>
    <cellStyle name="Normal 30 3" xfId="840"/>
    <cellStyle name="Normal 31" xfId="841"/>
    <cellStyle name="Normal 31 2" xfId="842"/>
    <cellStyle name="Normal 31 2 2" xfId="843"/>
    <cellStyle name="Normal 31 2 2 2" xfId="844"/>
    <cellStyle name="Normal 31 2 3" xfId="845"/>
    <cellStyle name="Normal 31 2 4" xfId="846"/>
    <cellStyle name="Normal 31 3" xfId="847"/>
    <cellStyle name="Normal 32" xfId="848"/>
    <cellStyle name="Normal 32 2" xfId="849"/>
    <cellStyle name="Normal 32 2 2" xfId="850"/>
    <cellStyle name="Normal 32 2 2 2" xfId="851"/>
    <cellStyle name="Normal 32 2 3" xfId="852"/>
    <cellStyle name="Normal 32 2 4" xfId="853"/>
    <cellStyle name="Normal 32 3" xfId="854"/>
    <cellStyle name="Normal 33" xfId="855"/>
    <cellStyle name="Normal 33 2" xfId="856"/>
    <cellStyle name="Normal 33 2 2" xfId="857"/>
    <cellStyle name="Normal 33 2 2 2" xfId="858"/>
    <cellStyle name="Normal 33 2 3" xfId="859"/>
    <cellStyle name="Normal 33 2 4" xfId="860"/>
    <cellStyle name="Normal 33 3" xfId="861"/>
    <cellStyle name="Normal 34" xfId="862"/>
    <cellStyle name="Normal 34 2" xfId="863"/>
    <cellStyle name="Normal 34 2 2" xfId="864"/>
    <cellStyle name="Normal 34 2 2 2" xfId="865"/>
    <cellStyle name="Normal 34 2 3" xfId="866"/>
    <cellStyle name="Normal 34 2 4" xfId="867"/>
    <cellStyle name="Normal 34 3" xfId="868"/>
    <cellStyle name="Normal 34 4" xfId="869"/>
    <cellStyle name="Normal 35" xfId="870"/>
    <cellStyle name="Normal 35 2" xfId="871"/>
    <cellStyle name="Normal 35 2 2" xfId="872"/>
    <cellStyle name="Normal 35 2 2 2" xfId="873"/>
    <cellStyle name="Normal 35 2 3" xfId="874"/>
    <cellStyle name="Normal 35 2 4" xfId="875"/>
    <cellStyle name="Normal 35 3" xfId="876"/>
    <cellStyle name="Normal 36" xfId="877"/>
    <cellStyle name="Normal 36 2" xfId="878"/>
    <cellStyle name="Normal 36 2 2" xfId="879"/>
    <cellStyle name="Normal 36 2 2 2" xfId="880"/>
    <cellStyle name="Normal 36 2 3" xfId="881"/>
    <cellStyle name="Normal 36 2 4" xfId="882"/>
    <cellStyle name="Normal 36 3" xfId="883"/>
    <cellStyle name="Normal 37" xfId="884"/>
    <cellStyle name="Normal 37 2" xfId="885"/>
    <cellStyle name="Normal 37 2 2" xfId="886"/>
    <cellStyle name="Normal 37 2 2 2" xfId="887"/>
    <cellStyle name="Normal 37 2 3" xfId="888"/>
    <cellStyle name="Normal 37 2 4" xfId="889"/>
    <cellStyle name="Normal 37 3" xfId="890"/>
    <cellStyle name="Normal 38" xfId="891"/>
    <cellStyle name="Normal 38 2" xfId="892"/>
    <cellStyle name="Normal 38 2 2" xfId="893"/>
    <cellStyle name="Normal 38 2 2 2" xfId="894"/>
    <cellStyle name="Normal 38 2 3" xfId="895"/>
    <cellStyle name="Normal 38 2 4" xfId="896"/>
    <cellStyle name="Normal 38 3" xfId="897"/>
    <cellStyle name="Normal 39" xfId="898"/>
    <cellStyle name="Normal 39 2" xfId="899"/>
    <cellStyle name="Normal 39 2 2" xfId="900"/>
    <cellStyle name="Normal 39 2 2 2" xfId="901"/>
    <cellStyle name="Normal 39 2 3" xfId="902"/>
    <cellStyle name="Normal 39 2 4" xfId="903"/>
    <cellStyle name="Normal 39 3" xfId="904"/>
    <cellStyle name="Normal 4" xfId="905"/>
    <cellStyle name="Normal 4 2" xfId="906"/>
    <cellStyle name="Normal 4 2 2" xfId="907"/>
    <cellStyle name="Normal 4 2 2 2" xfId="908"/>
    <cellStyle name="Normal 4 2 2 2 2" xfId="909"/>
    <cellStyle name="Normal 4 2 2 3" xfId="910"/>
    <cellStyle name="Normal 4 2 2 4" xfId="911"/>
    <cellStyle name="Normal 4 2 3" xfId="912"/>
    <cellStyle name="Normal 4 2 4" xfId="913"/>
    <cellStyle name="Normal 4 2 5" xfId="1561"/>
    <cellStyle name="Normal 4 3" xfId="914"/>
    <cellStyle name="Normal 4 3 2" xfId="915"/>
    <cellStyle name="Normal 4 3 2 2" xfId="916"/>
    <cellStyle name="Normal 4 3 3" xfId="917"/>
    <cellStyle name="Normal 4 3 4" xfId="918"/>
    <cellStyle name="Normal 4 3 5" xfId="1560"/>
    <cellStyle name="Normal 4 4" xfId="919"/>
    <cellStyle name="Normal 4 5" xfId="920"/>
    <cellStyle name="Normal 4 5 2" xfId="1548"/>
    <cellStyle name="Normal 40" xfId="921"/>
    <cellStyle name="Normal 40 2" xfId="922"/>
    <cellStyle name="Normal 40 2 2" xfId="923"/>
    <cellStyle name="Normal 40 2 2 2" xfId="924"/>
    <cellStyle name="Normal 40 2 3" xfId="925"/>
    <cellStyle name="Normal 40 2 4" xfId="926"/>
    <cellStyle name="Normal 40 3" xfId="927"/>
    <cellStyle name="Normal 41" xfId="928"/>
    <cellStyle name="Normal 41 2" xfId="929"/>
    <cellStyle name="Normal 41 2 2" xfId="930"/>
    <cellStyle name="Normal 41 2 2 2" xfId="931"/>
    <cellStyle name="Normal 41 2 3" xfId="932"/>
    <cellStyle name="Normal 41 2 4" xfId="933"/>
    <cellStyle name="Normal 41 3" xfId="934"/>
    <cellStyle name="Normal 42" xfId="935"/>
    <cellStyle name="Normal 42 2" xfId="936"/>
    <cellStyle name="Normal 42 2 2" xfId="937"/>
    <cellStyle name="Normal 42 2 2 2" xfId="938"/>
    <cellStyle name="Normal 42 2 3" xfId="939"/>
    <cellStyle name="Normal 42 2 4" xfId="940"/>
    <cellStyle name="Normal 42 3" xfId="941"/>
    <cellStyle name="Normal 43" xfId="942"/>
    <cellStyle name="Normal 43 2" xfId="943"/>
    <cellStyle name="Normal 43 2 2" xfId="944"/>
    <cellStyle name="Normal 43 2 2 2" xfId="945"/>
    <cellStyle name="Normal 43 2 3" xfId="946"/>
    <cellStyle name="Normal 43 2 4" xfId="947"/>
    <cellStyle name="Normal 43 3" xfId="948"/>
    <cellStyle name="Normal 44" xfId="949"/>
    <cellStyle name="Normal 44 2" xfId="950"/>
    <cellStyle name="Normal 44 2 2" xfId="951"/>
    <cellStyle name="Normal 44 2 2 2" xfId="952"/>
    <cellStyle name="Normal 44 2 3" xfId="953"/>
    <cellStyle name="Normal 44 2 4" xfId="954"/>
    <cellStyle name="Normal 44 3" xfId="955"/>
    <cellStyle name="Normal 45" xfId="956"/>
    <cellStyle name="Normal 45 2" xfId="957"/>
    <cellStyle name="Normal 45 2 2" xfId="958"/>
    <cellStyle name="Normal 45 2 2 2" xfId="959"/>
    <cellStyle name="Normal 45 2 3" xfId="960"/>
    <cellStyle name="Normal 45 2 4" xfId="961"/>
    <cellStyle name="Normal 45 3" xfId="962"/>
    <cellStyle name="Normal 46" xfId="963"/>
    <cellStyle name="Normal 46 2" xfId="964"/>
    <cellStyle name="Normal 46 2 2" xfId="965"/>
    <cellStyle name="Normal 46 2 2 2" xfId="966"/>
    <cellStyle name="Normal 46 2 3" xfId="967"/>
    <cellStyle name="Normal 46 2 4" xfId="968"/>
    <cellStyle name="Normal 46 3" xfId="969"/>
    <cellStyle name="Normal 47" xfId="970"/>
    <cellStyle name="Normal 47 2" xfId="971"/>
    <cellStyle name="Normal 47 2 2" xfId="972"/>
    <cellStyle name="Normal 47 2 2 2" xfId="973"/>
    <cellStyle name="Normal 47 2 3" xfId="974"/>
    <cellStyle name="Normal 47 2 4" xfId="975"/>
    <cellStyle name="Normal 47 3" xfId="976"/>
    <cellStyle name="Normal 48" xfId="977"/>
    <cellStyle name="Normal 48 2" xfId="978"/>
    <cellStyle name="Normal 48 2 2" xfId="979"/>
    <cellStyle name="Normal 48 2 2 2" xfId="980"/>
    <cellStyle name="Normal 48 2 3" xfId="981"/>
    <cellStyle name="Normal 48 2 4" xfId="982"/>
    <cellStyle name="Normal 48 3" xfId="983"/>
    <cellStyle name="Normal 49" xfId="984"/>
    <cellStyle name="Normal 49 2" xfId="985"/>
    <cellStyle name="Normal 49 2 2" xfId="986"/>
    <cellStyle name="Normal 49 2 2 2" xfId="987"/>
    <cellStyle name="Normal 49 2 3" xfId="988"/>
    <cellStyle name="Normal 49 2 4" xfId="989"/>
    <cellStyle name="Normal 49 3" xfId="990"/>
    <cellStyle name="Normal 5" xfId="991"/>
    <cellStyle name="Normal 5 2" xfId="992"/>
    <cellStyle name="Normal 5 2 2" xfId="993"/>
    <cellStyle name="Normal 5 2 2 2" xfId="994"/>
    <cellStyle name="Normal 5 2 2 2 2" xfId="995"/>
    <cellStyle name="Normal 5 2 2 3" xfId="996"/>
    <cellStyle name="Normal 5 2 2 4" xfId="997"/>
    <cellStyle name="Normal 5 2 3" xfId="998"/>
    <cellStyle name="Normal 5 3" xfId="999"/>
    <cellStyle name="Normal 5 3 2" xfId="1000"/>
    <cellStyle name="Normal 5 3 2 2" xfId="1001"/>
    <cellStyle name="Normal 5 3 3" xfId="1002"/>
    <cellStyle name="Normal 5 3 4" xfId="1003"/>
    <cellStyle name="Normal 5 4" xfId="1004"/>
    <cellStyle name="Normal 5 5" xfId="1559"/>
    <cellStyle name="Normal 50" xfId="1005"/>
    <cellStyle name="Normal 50 2" xfId="1006"/>
    <cellStyle name="Normal 50 2 2" xfId="1007"/>
    <cellStyle name="Normal 50 2 2 2" xfId="1008"/>
    <cellStyle name="Normal 50 2 3" xfId="1009"/>
    <cellStyle name="Normal 50 2 4" xfId="1010"/>
    <cellStyle name="Normal 50 3" xfId="1011"/>
    <cellStyle name="Normal 50 4" xfId="1012"/>
    <cellStyle name="Normal 51" xfId="1013"/>
    <cellStyle name="Normal 51 2" xfId="1014"/>
    <cellStyle name="Normal 51 2 2" xfId="1015"/>
    <cellStyle name="Normal 51 2 2 2" xfId="1016"/>
    <cellStyle name="Normal 51 2 3" xfId="1017"/>
    <cellStyle name="Normal 51 2 4" xfId="1018"/>
    <cellStyle name="Normal 51 3" xfId="1019"/>
    <cellStyle name="Normal 52" xfId="1020"/>
    <cellStyle name="Normal 52 2" xfId="1021"/>
    <cellStyle name="Normal 52 2 2" xfId="1022"/>
    <cellStyle name="Normal 52 2 2 2" xfId="1023"/>
    <cellStyle name="Normal 52 2 3" xfId="1024"/>
    <cellStyle name="Normal 52 2 4" xfId="1025"/>
    <cellStyle name="Normal 52 3" xfId="1026"/>
    <cellStyle name="Normal 53" xfId="1027"/>
    <cellStyle name="Normal 53 2" xfId="1028"/>
    <cellStyle name="Normal 53 2 2" xfId="1029"/>
    <cellStyle name="Normal 53 2 2 2" xfId="1030"/>
    <cellStyle name="Normal 53 2 3" xfId="1031"/>
    <cellStyle name="Normal 53 2 4" xfId="1032"/>
    <cellStyle name="Normal 53 3" xfId="1033"/>
    <cellStyle name="Normal 54" xfId="1034"/>
    <cellStyle name="Normal 54 2" xfId="1035"/>
    <cellStyle name="Normal 54 2 2" xfId="1036"/>
    <cellStyle name="Normal 54 2 2 2" xfId="1037"/>
    <cellStyle name="Normal 54 2 3" xfId="1038"/>
    <cellStyle name="Normal 54 2 4" xfId="1039"/>
    <cellStyle name="Normal 54 3" xfId="1040"/>
    <cellStyle name="Normal 55" xfId="1041"/>
    <cellStyle name="Normal 55 2" xfId="1042"/>
    <cellStyle name="Normal 55 2 2" xfId="1043"/>
    <cellStyle name="Normal 55 2 2 2" xfId="1044"/>
    <cellStyle name="Normal 55 2 3" xfId="1045"/>
    <cellStyle name="Normal 55 2 4" xfId="1046"/>
    <cellStyle name="Normal 55 3" xfId="1047"/>
    <cellStyle name="Normal 56" xfId="1048"/>
    <cellStyle name="Normal 56 2" xfId="1049"/>
    <cellStyle name="Normal 56 2 2" xfId="1050"/>
    <cellStyle name="Normal 56 2 2 2" xfId="1051"/>
    <cellStyle name="Normal 56 2 3" xfId="1052"/>
    <cellStyle name="Normal 56 2 4" xfId="1053"/>
    <cellStyle name="Normal 56 3" xfId="1054"/>
    <cellStyle name="Normal 57" xfId="1055"/>
    <cellStyle name="Normal 57 2" xfId="1056"/>
    <cellStyle name="Normal 57 2 2" xfId="1057"/>
    <cellStyle name="Normal 57 2 2 2" xfId="1058"/>
    <cellStyle name="Normal 57 2 3" xfId="1059"/>
    <cellStyle name="Normal 57 2 4" xfId="1060"/>
    <cellStyle name="Normal 57 3" xfId="1061"/>
    <cellStyle name="Normal 58" xfId="1062"/>
    <cellStyle name="Normal 58 2" xfId="1063"/>
    <cellStyle name="Normal 58 2 2" xfId="1064"/>
    <cellStyle name="Normal 58 2 2 2" xfId="1065"/>
    <cellStyle name="Normal 58 2 3" xfId="1066"/>
    <cellStyle name="Normal 58 2 4" xfId="1067"/>
    <cellStyle name="Normal 58 3" xfId="1068"/>
    <cellStyle name="Normal 59" xfId="1069"/>
    <cellStyle name="Normal 59 2" xfId="1070"/>
    <cellStyle name="Normal 59 2 2" xfId="1071"/>
    <cellStyle name="Normal 59 2 2 2" xfId="1072"/>
    <cellStyle name="Normal 59 2 3" xfId="1073"/>
    <cellStyle name="Normal 59 2 4" xfId="1074"/>
    <cellStyle name="Normal 59 3" xfId="1075"/>
    <cellStyle name="Normal 6" xfId="1076"/>
    <cellStyle name="Normal 6 2" xfId="1077"/>
    <cellStyle name="Normal 6 2 2" xfId="1078"/>
    <cellStyle name="Normal 6 2 2 2" xfId="1079"/>
    <cellStyle name="Normal 6 2 3" xfId="1080"/>
    <cellStyle name="Normal 6 2 4" xfId="1081"/>
    <cellStyle name="Normal 6 3" xfId="1082"/>
    <cellStyle name="Normal 6 4" xfId="1083"/>
    <cellStyle name="Normal 6 4 2" xfId="1549"/>
    <cellStyle name="Normal 6 5" xfId="1558"/>
    <cellStyle name="Normal 60" xfId="1084"/>
    <cellStyle name="Normal 60 2" xfId="1085"/>
    <cellStyle name="Normal 60 2 2" xfId="1086"/>
    <cellStyle name="Normal 60 2 2 2" xfId="1087"/>
    <cellStyle name="Normal 60 2 3" xfId="1088"/>
    <cellStyle name="Normal 60 2 4" xfId="1089"/>
    <cellStyle name="Normal 60 3" xfId="1090"/>
    <cellStyle name="Normal 61" xfId="1091"/>
    <cellStyle name="Normal 61 2" xfId="1092"/>
    <cellStyle name="Normal 61 2 2" xfId="1093"/>
    <cellStyle name="Normal 61 2 2 2" xfId="1094"/>
    <cellStyle name="Normal 61 2 3" xfId="1095"/>
    <cellStyle name="Normal 61 2 4" xfId="1096"/>
    <cellStyle name="Normal 61 3" xfId="1097"/>
    <cellStyle name="Normal 62" xfId="1098"/>
    <cellStyle name="Normal 62 2" xfId="1099"/>
    <cellStyle name="Normal 62 2 2" xfId="1100"/>
    <cellStyle name="Normal 62 2 2 2" xfId="1101"/>
    <cellStyle name="Normal 62 2 3" xfId="1102"/>
    <cellStyle name="Normal 62 2 4" xfId="1103"/>
    <cellStyle name="Normal 62 3" xfId="1104"/>
    <cellStyle name="Normal 63" xfId="1105"/>
    <cellStyle name="Normal 63 2" xfId="1106"/>
    <cellStyle name="Normal 63 2 2" xfId="1107"/>
    <cellStyle name="Normal 63 2 2 2" xfId="1108"/>
    <cellStyle name="Normal 63 2 3" xfId="1109"/>
    <cellStyle name="Normal 63 2 4" xfId="1110"/>
    <cellStyle name="Normal 63 3" xfId="1111"/>
    <cellStyle name="Normal 64" xfId="1112"/>
    <cellStyle name="Normal 64 2" xfId="1113"/>
    <cellStyle name="Normal 64 2 2" xfId="1114"/>
    <cellStyle name="Normal 64 2 2 2" xfId="1115"/>
    <cellStyle name="Normal 64 2 3" xfId="1116"/>
    <cellStyle name="Normal 64 2 4" xfId="1117"/>
    <cellStyle name="Normal 64 3" xfId="1118"/>
    <cellStyle name="Normal 65" xfId="1119"/>
    <cellStyle name="Normal 65 2" xfId="1120"/>
    <cellStyle name="Normal 65 2 2" xfId="1121"/>
    <cellStyle name="Normal 65 2 2 2" xfId="1122"/>
    <cellStyle name="Normal 65 2 3" xfId="1123"/>
    <cellStyle name="Normal 65 2 4" xfId="1124"/>
    <cellStyle name="Normal 65 3" xfId="1125"/>
    <cellStyle name="Normal 66" xfId="1126"/>
    <cellStyle name="Normal 66 2" xfId="1127"/>
    <cellStyle name="Normal 66 2 2" xfId="1128"/>
    <cellStyle name="Normal 66 2 2 2" xfId="1129"/>
    <cellStyle name="Normal 66 2 3" xfId="1130"/>
    <cellStyle name="Normal 66 2 4" xfId="1131"/>
    <cellStyle name="Normal 66 3" xfId="1132"/>
    <cellStyle name="Normal 67" xfId="1133"/>
    <cellStyle name="Normal 67 2" xfId="1134"/>
    <cellStyle name="Normal 67 2 2" xfId="1135"/>
    <cellStyle name="Normal 67 2 2 2" xfId="1136"/>
    <cellStyle name="Normal 67 2 3" xfId="1137"/>
    <cellStyle name="Normal 67 2 4" xfId="1138"/>
    <cellStyle name="Normal 67 3" xfId="1139"/>
    <cellStyle name="Normal 68" xfId="1140"/>
    <cellStyle name="Normal 68 2" xfId="1141"/>
    <cellStyle name="Normal 68 2 2" xfId="1142"/>
    <cellStyle name="Normal 68 2 2 2" xfId="1143"/>
    <cellStyle name="Normal 68 2 3" xfId="1144"/>
    <cellStyle name="Normal 68 2 4" xfId="1145"/>
    <cellStyle name="Normal 68 3" xfId="1146"/>
    <cellStyle name="Normal 69" xfId="1147"/>
    <cellStyle name="Normal 69 2" xfId="1148"/>
    <cellStyle name="Normal 69 2 2" xfId="1149"/>
    <cellStyle name="Normal 69 2 2 2" xfId="1150"/>
    <cellStyle name="Normal 69 2 3" xfId="1151"/>
    <cellStyle name="Normal 69 2 4" xfId="1152"/>
    <cellStyle name="Normal 69 3" xfId="1153"/>
    <cellStyle name="Normal 7" xfId="1154"/>
    <cellStyle name="Normal 7 2" xfId="1155"/>
    <cellStyle name="Normal 7 2 2" xfId="1156"/>
    <cellStyle name="Normal 7 2 2 2" xfId="1157"/>
    <cellStyle name="Normal 7 2 3" xfId="1158"/>
    <cellStyle name="Normal 7 2 4" xfId="1159"/>
    <cellStyle name="Normal 7 3" xfId="1160"/>
    <cellStyle name="Normal 7 4" xfId="1161"/>
    <cellStyle name="Normal 7 5" xfId="1557"/>
    <cellStyle name="Normal 70" xfId="1162"/>
    <cellStyle name="Normal 70 2" xfId="1163"/>
    <cellStyle name="Normal 70 2 2" xfId="1164"/>
    <cellStyle name="Normal 70 2 2 2" xfId="1165"/>
    <cellStyle name="Normal 70 2 3" xfId="1166"/>
    <cellStyle name="Normal 70 2 4" xfId="1167"/>
    <cellStyle name="Normal 70 3" xfId="1168"/>
    <cellStyle name="Normal 71" xfId="1169"/>
    <cellStyle name="Normal 71 2" xfId="1170"/>
    <cellStyle name="Normal 71 2 2" xfId="1171"/>
    <cellStyle name="Normal 71 2 2 2" xfId="1172"/>
    <cellStyle name="Normal 71 2 3" xfId="1173"/>
    <cellStyle name="Normal 71 2 4" xfId="1174"/>
    <cellStyle name="Normal 71 3" xfId="1175"/>
    <cellStyle name="Normal 72" xfId="1176"/>
    <cellStyle name="Normal 72 2" xfId="1177"/>
    <cellStyle name="Normal 72 2 2" xfId="1178"/>
    <cellStyle name="Normal 72 2 2 2" xfId="1179"/>
    <cellStyle name="Normal 72 2 3" xfId="1180"/>
    <cellStyle name="Normal 72 2 4" xfId="1181"/>
    <cellStyle name="Normal 72 3" xfId="1182"/>
    <cellStyle name="Normal 73" xfId="1183"/>
    <cellStyle name="Normal 73 2" xfId="1184"/>
    <cellStyle name="Normal 73 2 2" xfId="1185"/>
    <cellStyle name="Normal 73 2 2 2" xfId="1186"/>
    <cellStyle name="Normal 73 2 3" xfId="1187"/>
    <cellStyle name="Normal 73 2 4" xfId="1188"/>
    <cellStyle name="Normal 73 3" xfId="1189"/>
    <cellStyle name="Normal 74" xfId="1190"/>
    <cellStyle name="Normal 74 2" xfId="1191"/>
    <cellStyle name="Normal 74 2 2" xfId="1192"/>
    <cellStyle name="Normal 74 2 2 2" xfId="1193"/>
    <cellStyle name="Normal 74 2 3" xfId="1194"/>
    <cellStyle name="Normal 74 2 4" xfId="1195"/>
    <cellStyle name="Normal 74 3" xfId="1196"/>
    <cellStyle name="Normal 75" xfId="1197"/>
    <cellStyle name="Normal 75 2" xfId="1198"/>
    <cellStyle name="Normal 75 2 2" xfId="1199"/>
    <cellStyle name="Normal 75 2 2 2" xfId="1200"/>
    <cellStyle name="Normal 75 2 3" xfId="1201"/>
    <cellStyle name="Normal 75 2 4" xfId="1202"/>
    <cellStyle name="Normal 75 3" xfId="1203"/>
    <cellStyle name="Normal 76" xfId="1204"/>
    <cellStyle name="Normal 76 2" xfId="1205"/>
    <cellStyle name="Normal 76 2 2" xfId="1206"/>
    <cellStyle name="Normal 76 2 2 2" xfId="1207"/>
    <cellStyle name="Normal 76 2 3" xfId="1208"/>
    <cellStyle name="Normal 76 2 4" xfId="1209"/>
    <cellStyle name="Normal 76 3" xfId="1210"/>
    <cellStyle name="Normal 77" xfId="1211"/>
    <cellStyle name="Normal 77 2" xfId="1212"/>
    <cellStyle name="Normal 77 2 2" xfId="1213"/>
    <cellStyle name="Normal 77 2 2 2" xfId="1214"/>
    <cellStyle name="Normal 77 2 3" xfId="1215"/>
    <cellStyle name="Normal 77 2 4" xfId="1216"/>
    <cellStyle name="Normal 77 3" xfId="1217"/>
    <cellStyle name="Normal 78" xfId="1218"/>
    <cellStyle name="Normal 78 2" xfId="1219"/>
    <cellStyle name="Normal 78 2 2" xfId="1220"/>
    <cellStyle name="Normal 78 2 2 2" xfId="1221"/>
    <cellStyle name="Normal 78 2 3" xfId="1222"/>
    <cellStyle name="Normal 78 2 4" xfId="1223"/>
    <cellStyle name="Normal 78 3" xfId="1224"/>
    <cellStyle name="Normal 79" xfId="1225"/>
    <cellStyle name="Normal 79 2" xfId="1226"/>
    <cellStyle name="Normal 79 2 2" xfId="1227"/>
    <cellStyle name="Normal 79 2 2 2" xfId="1228"/>
    <cellStyle name="Normal 79 2 3" xfId="1229"/>
    <cellStyle name="Normal 79 2 4" xfId="1230"/>
    <cellStyle name="Normal 79 3" xfId="1231"/>
    <cellStyle name="Normal 8" xfId="1232"/>
    <cellStyle name="Normal 8 2" xfId="1233"/>
    <cellStyle name="Normal 8 2 2" xfId="1234"/>
    <cellStyle name="Normal 8 2 2 2" xfId="1235"/>
    <cellStyle name="Normal 8 2 3" xfId="1236"/>
    <cellStyle name="Normal 8 2 4" xfId="1237"/>
    <cellStyle name="Normal 8 3" xfId="1238"/>
    <cellStyle name="Normal 8 4" xfId="1239"/>
    <cellStyle name="Normal 8 4 2" xfId="1550"/>
    <cellStyle name="Normal 80" xfId="1240"/>
    <cellStyle name="Normal 80 2" xfId="1241"/>
    <cellStyle name="Normal 80 2 2" xfId="1242"/>
    <cellStyle name="Normal 80 2 2 2" xfId="1243"/>
    <cellStyle name="Normal 80 2 3" xfId="1244"/>
    <cellStyle name="Normal 80 2 4" xfId="1245"/>
    <cellStyle name="Normal 80 3" xfId="1246"/>
    <cellStyle name="Normal 81" xfId="1247"/>
    <cellStyle name="Normal 81 2" xfId="1248"/>
    <cellStyle name="Normal 81 2 2" xfId="1249"/>
    <cellStyle name="Normal 81 2 2 2" xfId="1250"/>
    <cellStyle name="Normal 81 2 3" xfId="1251"/>
    <cellStyle name="Normal 81 2 4" xfId="1252"/>
    <cellStyle name="Normal 81 3" xfId="1253"/>
    <cellStyle name="Normal 82" xfId="1254"/>
    <cellStyle name="Normal 82 2" xfId="1255"/>
    <cellStyle name="Normal 82 2 2" xfId="1256"/>
    <cellStyle name="Normal 82 2 2 2" xfId="1257"/>
    <cellStyle name="Normal 82 2 3" xfId="1258"/>
    <cellStyle name="Normal 82 2 4" xfId="1259"/>
    <cellStyle name="Normal 82 3" xfId="1260"/>
    <cellStyle name="Normal 83" xfId="1261"/>
    <cellStyle name="Normal 83 2" xfId="1262"/>
    <cellStyle name="Normal 83 2 2" xfId="1263"/>
    <cellStyle name="Normal 83 2 2 2" xfId="1264"/>
    <cellStyle name="Normal 83 2 3" xfId="1265"/>
    <cellStyle name="Normal 83 2 4" xfId="1266"/>
    <cellStyle name="Normal 83 3" xfId="1267"/>
    <cellStyle name="Normal 84" xfId="1268"/>
    <cellStyle name="Normal 84 2" xfId="1269"/>
    <cellStyle name="Normal 84 2 2" xfId="1270"/>
    <cellStyle name="Normal 84 2 2 2" xfId="1271"/>
    <cellStyle name="Normal 84 2 3" xfId="1272"/>
    <cellStyle name="Normal 84 2 4" xfId="1273"/>
    <cellStyle name="Normal 84 3" xfId="1274"/>
    <cellStyle name="Normal 85" xfId="1275"/>
    <cellStyle name="Normal 85 2" xfId="1276"/>
    <cellStyle name="Normal 85 2 2" xfId="1277"/>
    <cellStyle name="Normal 85 2 2 2" xfId="1278"/>
    <cellStyle name="Normal 85 2 3" xfId="1279"/>
    <cellStyle name="Normal 85 2 4" xfId="1280"/>
    <cellStyle name="Normal 85 3" xfId="1281"/>
    <cellStyle name="Normal 86" xfId="1282"/>
    <cellStyle name="Normal 86 2" xfId="1283"/>
    <cellStyle name="Normal 86 2 2" xfId="1284"/>
    <cellStyle name="Normal 86 2 2 2" xfId="1285"/>
    <cellStyle name="Normal 86 2 3" xfId="1286"/>
    <cellStyle name="Normal 86 2 4" xfId="1287"/>
    <cellStyle name="Normal 86 3" xfId="1288"/>
    <cellStyle name="Normal 87" xfId="1289"/>
    <cellStyle name="Normal 87 2" xfId="1290"/>
    <cellStyle name="Normal 87 2 2" xfId="1291"/>
    <cellStyle name="Normal 87 2 2 2" xfId="1292"/>
    <cellStyle name="Normal 87 2 3" xfId="1293"/>
    <cellStyle name="Normal 87 2 4" xfId="1294"/>
    <cellStyle name="Normal 87 3" xfId="1295"/>
    <cellStyle name="Normal 88" xfId="1296"/>
    <cellStyle name="Normal 88 2" xfId="1297"/>
    <cellStyle name="Normal 88 2 2" xfId="1298"/>
    <cellStyle name="Normal 88 2 2 2" xfId="1299"/>
    <cellStyle name="Normal 88 2 3" xfId="1300"/>
    <cellStyle name="Normal 88 2 4" xfId="1301"/>
    <cellStyle name="Normal 88 3" xfId="1302"/>
    <cellStyle name="Normal 89" xfId="1303"/>
    <cellStyle name="Normal 89 2" xfId="1304"/>
    <cellStyle name="Normal 89 2 2" xfId="1305"/>
    <cellStyle name="Normal 89 2 2 2" xfId="1306"/>
    <cellStyle name="Normal 89 2 3" xfId="1307"/>
    <cellStyle name="Normal 89 2 4" xfId="1308"/>
    <cellStyle name="Normal 89 3" xfId="1309"/>
    <cellStyle name="Normal 9" xfId="1310"/>
    <cellStyle name="Normal 9 2" xfId="1311"/>
    <cellStyle name="Normal 9 2 2" xfId="1312"/>
    <cellStyle name="Normal 9 2 2 2" xfId="1313"/>
    <cellStyle name="Normal 9 2 3" xfId="1314"/>
    <cellStyle name="Normal 9 2 4" xfId="1315"/>
    <cellStyle name="Normal 9 3" xfId="1316"/>
    <cellStyle name="Normal 9 4" xfId="1317"/>
    <cellStyle name="Normal 9 4 2" xfId="1551"/>
    <cellStyle name="Normal 90" xfId="1318"/>
    <cellStyle name="Normal 90 2" xfId="1319"/>
    <cellStyle name="Normal 90 2 2" xfId="1320"/>
    <cellStyle name="Normal 90 2 2 2" xfId="1321"/>
    <cellStyle name="Normal 90 2 3" xfId="1322"/>
    <cellStyle name="Normal 90 2 4" xfId="1323"/>
    <cellStyle name="Normal 90 3" xfId="1324"/>
    <cellStyle name="Normal 91" xfId="1325"/>
    <cellStyle name="Normal 91 2" xfId="1326"/>
    <cellStyle name="Normal 91 2 2" xfId="1327"/>
    <cellStyle name="Normal 91 2 2 2" xfId="1328"/>
    <cellStyle name="Normal 91 2 3" xfId="1329"/>
    <cellStyle name="Normal 91 2 4" xfId="1330"/>
    <cellStyle name="Normal 91 3" xfId="1331"/>
    <cellStyle name="Normal 92" xfId="1332"/>
    <cellStyle name="Normal 92 2" xfId="1333"/>
    <cellStyle name="Normal 92 2 2" xfId="1334"/>
    <cellStyle name="Normal 92 2 2 2" xfId="1335"/>
    <cellStyle name="Normal 92 2 3" xfId="1336"/>
    <cellStyle name="Normal 92 2 4" xfId="1337"/>
    <cellStyle name="Normal 92 3" xfId="1338"/>
    <cellStyle name="Normal 93" xfId="1339"/>
    <cellStyle name="Normal 93 2" xfId="1340"/>
    <cellStyle name="Normal 93 2 2" xfId="1341"/>
    <cellStyle name="Normal 93 2 2 2" xfId="1342"/>
    <cellStyle name="Normal 93 2 3" xfId="1343"/>
    <cellStyle name="Normal 93 2 4" xfId="1344"/>
    <cellStyle name="Normal 93 3" xfId="1345"/>
    <cellStyle name="Normal 94" xfId="1346"/>
    <cellStyle name="Normal 94 2" xfId="1347"/>
    <cellStyle name="Normal 94 2 2" xfId="1348"/>
    <cellStyle name="Normal 94 2 2 2" xfId="1349"/>
    <cellStyle name="Normal 94 2 3" xfId="1350"/>
    <cellStyle name="Normal 94 2 4" xfId="1351"/>
    <cellStyle name="Normal 94 3" xfId="1352"/>
    <cellStyle name="Normal 95" xfId="1353"/>
    <cellStyle name="Normal 95 2" xfId="1354"/>
    <cellStyle name="Normal 95 2 2" xfId="1355"/>
    <cellStyle name="Normal 95 2 2 2" xfId="1356"/>
    <cellStyle name="Normal 95 2 3" xfId="1357"/>
    <cellStyle name="Normal 95 2 4" xfId="1358"/>
    <cellStyle name="Normal 95 3" xfId="1359"/>
    <cellStyle name="Normal 96" xfId="1360"/>
    <cellStyle name="Normal 96 2" xfId="1361"/>
    <cellStyle name="Normal 96 2 2" xfId="1362"/>
    <cellStyle name="Normal 96 2 2 2" xfId="1363"/>
    <cellStyle name="Normal 96 2 3" xfId="1364"/>
    <cellStyle name="Normal 96 2 4" xfId="1365"/>
    <cellStyle name="Normal 96 3" xfId="1366"/>
    <cellStyle name="Normal 97" xfId="1367"/>
    <cellStyle name="Normal 97 2" xfId="1368"/>
    <cellStyle name="Normal 97 2 2" xfId="1369"/>
    <cellStyle name="Normal 97 2 2 2" xfId="1370"/>
    <cellStyle name="Normal 97 2 3" xfId="1371"/>
    <cellStyle name="Normal 97 2 4" xfId="1372"/>
    <cellStyle name="Normal 97 3" xfId="1373"/>
    <cellStyle name="Normal 98" xfId="1374"/>
    <cellStyle name="Normal 98 2" xfId="1375"/>
    <cellStyle name="Normal 98 2 2" xfId="1376"/>
    <cellStyle name="Normal 98 2 2 2" xfId="1377"/>
    <cellStyle name="Normal 98 2 3" xfId="1378"/>
    <cellStyle name="Normal 98 2 4" xfId="1379"/>
    <cellStyle name="Normal 98 3" xfId="1380"/>
    <cellStyle name="Normal 99" xfId="1381"/>
    <cellStyle name="Normal 99 2" xfId="1382"/>
    <cellStyle name="Normal 99 2 2" xfId="1383"/>
    <cellStyle name="Normal 99 2 2 2" xfId="1384"/>
    <cellStyle name="Normal 99 2 3" xfId="1385"/>
    <cellStyle name="Normal 99 2 4" xfId="1386"/>
    <cellStyle name="Normal 99 3" xfId="1387"/>
    <cellStyle name="Note 2" xfId="1388"/>
    <cellStyle name="Note 2 2" xfId="1389"/>
    <cellStyle name="Note 3" xfId="1390"/>
    <cellStyle name="Note 4" xfId="1391"/>
    <cellStyle name="Output 2" xfId="1392"/>
    <cellStyle name="Output 2 2" xfId="1393"/>
    <cellStyle name="Output 3" xfId="1394"/>
    <cellStyle name="Percent" xfId="1568" builtinId="5"/>
    <cellStyle name="Percent 2" xfId="1395"/>
    <cellStyle name="Percent 2 2" xfId="1396"/>
    <cellStyle name="Percent 2 2 2" xfId="1397"/>
    <cellStyle name="Percent 2 2 2 2" xfId="1398"/>
    <cellStyle name="Percent 2 2 2 2 2" xfId="1399"/>
    <cellStyle name="Percent 2 2 2 2 2 2" xfId="1400"/>
    <cellStyle name="Percent 2 2 2 2 2 2 2" xfId="1401"/>
    <cellStyle name="Percent 2 2 2 2 2 3" xfId="1402"/>
    <cellStyle name="Percent 2 2 2 2 2 3 2" xfId="1552"/>
    <cellStyle name="Percent 2 2 2 3" xfId="1403"/>
    <cellStyle name="Percent 2 2 2 4" xfId="1404"/>
    <cellStyle name="Percent 2 2 2 4 2" xfId="1553"/>
    <cellStyle name="Percent 2 2 3" xfId="1405"/>
    <cellStyle name="Percent 2 2 3 2" xfId="1406"/>
    <cellStyle name="Percent 2 2 3 2 2" xfId="1407"/>
    <cellStyle name="Percent 2 2 3 3" xfId="1408"/>
    <cellStyle name="Percent 2 2 4" xfId="1409"/>
    <cellStyle name="Percent 2 2 4 2" xfId="1410"/>
    <cellStyle name="Percent 2 2 4 2 2" xfId="1411"/>
    <cellStyle name="Percent 2 2 4 3" xfId="1412"/>
    <cellStyle name="Percent 2 2 5" xfId="1413"/>
    <cellStyle name="Percent 2 3" xfId="1414"/>
    <cellStyle name="Percent 2 3 2" xfId="1415"/>
    <cellStyle name="Percent 2 3 2 2" xfId="1416"/>
    <cellStyle name="Percent 2 3 3" xfId="1417"/>
    <cellStyle name="Percent 2 4" xfId="1418"/>
    <cellStyle name="Percent 2 5" xfId="1419"/>
    <cellStyle name="Percent 2 5 2" xfId="1420"/>
    <cellStyle name="Percent 2 6" xfId="1421"/>
    <cellStyle name="Percent 2 6 2" xfId="1422"/>
    <cellStyle name="Percent 2 7" xfId="1423"/>
    <cellStyle name="Percent 2 8" xfId="1424"/>
    <cellStyle name="Percent 2 8 2" xfId="1554"/>
    <cellStyle name="Percent 3" xfId="1425"/>
    <cellStyle name="Percent 3 2" xfId="1426"/>
    <cellStyle name="Percent 3 2 2" xfId="1427"/>
    <cellStyle name="Percent 3 2 2 2" xfId="1428"/>
    <cellStyle name="Percent 3 2 2 2 2" xfId="1429"/>
    <cellStyle name="Percent 3 2 2 3" xfId="1430"/>
    <cellStyle name="Percent 3 2 2 4" xfId="1431"/>
    <cellStyle name="Percent 3 2 3" xfId="1432"/>
    <cellStyle name="Percent 3 3" xfId="1433"/>
    <cellStyle name="Percent 3 3 2" xfId="1434"/>
    <cellStyle name="Percent 3 3 2 2" xfId="1435"/>
    <cellStyle name="Percent 3 3 3" xfId="1436"/>
    <cellStyle name="Percent 3 3 4" xfId="1437"/>
    <cellStyle name="Percent 3 4" xfId="1438"/>
    <cellStyle name="Percent 3 5" xfId="1555"/>
    <cellStyle name="Percent 4" xfId="1439"/>
    <cellStyle name="Percent 4 2" xfId="1440"/>
    <cellStyle name="Percent 4 2 2" xfId="1441"/>
    <cellStyle name="Percent 4 2 2 2" xfId="1442"/>
    <cellStyle name="Percent 4 2 3" xfId="1443"/>
    <cellStyle name="Percent 4 3" xfId="1444"/>
    <cellStyle name="Percent 4 3 2" xfId="1445"/>
    <cellStyle name="Percent 4 3 2 2" xfId="1446"/>
    <cellStyle name="Percent 4 3 3" xfId="1447"/>
    <cellStyle name="Percent 4 4" xfId="1448"/>
    <cellStyle name="Percent 4 4 2" xfId="1449"/>
    <cellStyle name="Percent 4 5" xfId="1450"/>
    <cellStyle name="Percent 4 6" xfId="1451"/>
    <cellStyle name="Percent 4 6 2" xfId="1556"/>
    <cellStyle name="Percent 5" xfId="1452"/>
    <cellStyle name="Percent 5 2" xfId="1453"/>
    <cellStyle name="Percent 5 2 2" xfId="1454"/>
    <cellStyle name="Percent 5 3" xfId="1455"/>
    <cellStyle name="Percent 5 3 2" xfId="1456"/>
    <cellStyle name="Percent 6" xfId="1457"/>
    <cellStyle name="Percent 6 2" xfId="1458"/>
    <cellStyle name="Percent 7" xfId="1459"/>
    <cellStyle name="Percent 8" xfId="1460"/>
    <cellStyle name="Percent 9" xfId="1461"/>
    <cellStyle name="Style 1" xfId="1462"/>
    <cellStyle name="Title 2" xfId="1463"/>
    <cellStyle name="Title 2 2" xfId="1464"/>
    <cellStyle name="Title 3" xfId="1465"/>
    <cellStyle name="Total 2" xfId="1466"/>
    <cellStyle name="Total 2 2" xfId="1467"/>
    <cellStyle name="Total 3" xfId="1468"/>
    <cellStyle name="TRANSMISSION RELIABILITY PORTION OF PROJECT" xfId="1469"/>
    <cellStyle name="Warning Text 2" xfId="1470"/>
    <cellStyle name="wrap" xfId="1471"/>
    <cellStyle name="wrap 2" xfId="1472"/>
    <cellStyle name="wrap 2 2" xfId="1473"/>
    <cellStyle name="wrap 2 2 2" xfId="1474"/>
    <cellStyle name="wrap 2 3" xfId="1475"/>
    <cellStyle name="wrap 2 4" xfId="1476"/>
    <cellStyle name="wrap 3" xfId="147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3</xdr:col>
      <xdr:colOff>160304</xdr:colOff>
      <xdr:row>31</xdr:row>
      <xdr:rowOff>38100</xdr:rowOff>
    </xdr:from>
    <xdr:ext cx="4230721" cy="431913"/>
    <mc:AlternateContent xmlns:mc="http://schemas.openxmlformats.org/markup-compatibility/2006" xmlns:a14="http://schemas.microsoft.com/office/drawing/2010/main">
      <mc:Choice Requires="a14">
        <xdr:sp macro="" textlink="">
          <xdr:nvSpPr>
            <xdr:cNvPr id="2" name="TextBox 1"/>
            <xdr:cNvSpPr txBox="1"/>
          </xdr:nvSpPr>
          <xdr:spPr>
            <a:xfrm>
              <a:off x="731804" y="5105400"/>
              <a:ext cx="4230721" cy="431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en-US" sz="1100" b="0" i="1">
                        <a:latin typeface="Cambria Math"/>
                      </a:rPr>
                      <m:t>𝐴𝑛𝑛𝑢𝑎𝑙</m:t>
                    </m:r>
                    <m:r>
                      <a:rPr lang="en-US" sz="1100" b="0" i="1">
                        <a:latin typeface="Cambria Math"/>
                      </a:rPr>
                      <m:t> </m:t>
                    </m:r>
                    <m:r>
                      <a:rPr lang="en-US" sz="1100" b="0" i="1">
                        <a:latin typeface="Cambria Math"/>
                      </a:rPr>
                      <m:t>𝑘𝑊h</m:t>
                    </m:r>
                    <m:r>
                      <a:rPr lang="en-US" sz="1100" i="1">
                        <a:latin typeface="Cambria Math"/>
                      </a:rPr>
                      <m:t>=</m:t>
                    </m:r>
                    <m:f>
                      <m:fPr>
                        <m:ctrlPr>
                          <a:rPr lang="en-US" sz="1100" i="1">
                            <a:latin typeface="Cambria Math" panose="02040503050406030204" pitchFamily="18" charset="0"/>
                          </a:rPr>
                        </m:ctrlPr>
                      </m:fPr>
                      <m:num>
                        <m:sSub>
                          <m:sSubPr>
                            <m:ctrlPr>
                              <a:rPr lang="en-US" sz="1100" b="0" i="1">
                                <a:latin typeface="Cambria Math" panose="02040503050406030204" pitchFamily="18" charset="0"/>
                              </a:rPr>
                            </m:ctrlPr>
                          </m:sSubPr>
                          <m:e>
                            <m:r>
                              <a:rPr lang="en-US" sz="1100" b="0" i="1">
                                <a:latin typeface="Cambria Math"/>
                              </a:rPr>
                              <m:t>𝑊</m:t>
                            </m:r>
                          </m:e>
                          <m:sub>
                            <m:r>
                              <a:rPr lang="en-US" sz="1100" b="0" i="1">
                                <a:latin typeface="Cambria Math"/>
                              </a:rPr>
                              <m:t>𝐵𝑎𝑠𝑒</m:t>
                            </m:r>
                          </m:sub>
                        </m:sSub>
                        <m:r>
                          <a:rPr lang="en-US" sz="1100" b="0" i="1">
                            <a:latin typeface="Cambria Math"/>
                          </a:rPr>
                          <m:t>−</m:t>
                        </m:r>
                        <m:sSub>
                          <m:sSubPr>
                            <m:ctrlPr>
                              <a:rPr lang="en-US" sz="1100" b="0" i="1">
                                <a:latin typeface="Cambria Math" panose="02040503050406030204" pitchFamily="18" charset="0"/>
                              </a:rPr>
                            </m:ctrlPr>
                          </m:sSubPr>
                          <m:e>
                            <m:r>
                              <a:rPr lang="en-US" sz="1100" b="0" i="1">
                                <a:latin typeface="Cambria Math"/>
                              </a:rPr>
                              <m:t>𝑊</m:t>
                            </m:r>
                          </m:e>
                          <m:sub>
                            <m:r>
                              <a:rPr lang="en-US" sz="1100" b="0" i="1">
                                <a:latin typeface="Cambria Math"/>
                              </a:rPr>
                              <m:t>𝐸𝑓𝑓</m:t>
                            </m:r>
                          </m:sub>
                        </m:sSub>
                      </m:num>
                      <m:den>
                        <m:r>
                          <a:rPr lang="en-US" sz="1100" b="0" i="1">
                            <a:latin typeface="Cambria Math"/>
                          </a:rPr>
                          <m:t>1,000</m:t>
                        </m:r>
                      </m:den>
                    </m:f>
                    <m:r>
                      <a:rPr lang="en-US" sz="1100" i="1">
                        <a:latin typeface="Cambria Math"/>
                        <a:ea typeface="Cambria Math"/>
                      </a:rPr>
                      <m:t>×</m:t>
                    </m:r>
                    <m:r>
                      <a:rPr lang="en-US" sz="1100" b="0" i="1">
                        <a:latin typeface="Cambria Math"/>
                        <a:ea typeface="Cambria Math"/>
                      </a:rPr>
                      <m:t>𝐻𝑜𝑢𝑟𝑠</m:t>
                    </m:r>
                    <m:r>
                      <a:rPr lang="en-US" sz="1100" b="0" i="1">
                        <a:latin typeface="Cambria Math"/>
                        <a:ea typeface="Cambria Math"/>
                      </a:rPr>
                      <m:t>×</m:t>
                    </m:r>
                    <m:sSub>
                      <m:sSubPr>
                        <m:ctrlPr>
                          <a:rPr lang="en-US" sz="1100" b="0" i="1">
                            <a:latin typeface="Cambria Math" panose="02040503050406030204" pitchFamily="18" charset="0"/>
                            <a:ea typeface="Cambria Math"/>
                          </a:rPr>
                        </m:ctrlPr>
                      </m:sSubPr>
                      <m:e>
                        <m:r>
                          <a:rPr lang="en-US" sz="1100" b="0" i="1">
                            <a:latin typeface="Cambria Math"/>
                            <a:ea typeface="Cambria Math"/>
                          </a:rPr>
                          <m:t>𝑁</m:t>
                        </m:r>
                      </m:e>
                      <m:sub>
                        <m:r>
                          <a:rPr lang="en-US" sz="1100" b="0" i="1">
                            <a:latin typeface="Cambria Math"/>
                            <a:ea typeface="Cambria Math"/>
                          </a:rPr>
                          <m:t>𝑈𝑛𝑖𝑡𝑠</m:t>
                        </m:r>
                      </m:sub>
                    </m:sSub>
                  </m:oMath>
                </m:oMathPara>
              </a14:m>
              <a:endParaRPr lang="en-US" sz="1100" i="1"/>
            </a:p>
          </xdr:txBody>
        </xdr:sp>
      </mc:Choice>
      <mc:Fallback xmlns="">
        <xdr:sp macro="" textlink="">
          <xdr:nvSpPr>
            <xdr:cNvPr id="2" name="TextBox 1"/>
            <xdr:cNvSpPr txBox="1"/>
          </xdr:nvSpPr>
          <xdr:spPr>
            <a:xfrm>
              <a:off x="731804" y="5105400"/>
              <a:ext cx="4230721" cy="431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𝐴𝑛𝑛𝑢𝑎𝑙 𝑘𝑊ℎ</a:t>
              </a:r>
              <a:r>
                <a:rPr lang="en-US" sz="1100" i="0">
                  <a:latin typeface="Cambria Math"/>
                </a:rPr>
                <a:t>=(</a:t>
              </a:r>
              <a:r>
                <a:rPr lang="en-US" sz="1100" b="0" i="0">
                  <a:latin typeface="Cambria Math"/>
                </a:rPr>
                <a:t>𝑊_𝐵𝑎𝑠𝑒−𝑊_𝐸𝑓𝑓)/1,000</a:t>
              </a:r>
              <a:r>
                <a:rPr lang="en-US" sz="1100" i="0">
                  <a:latin typeface="Cambria Math"/>
                  <a:ea typeface="Cambria Math"/>
                </a:rPr>
                <a:t>×</a:t>
              </a:r>
              <a:r>
                <a:rPr lang="en-US" sz="1100" b="0" i="0">
                  <a:latin typeface="Cambria Math"/>
                  <a:ea typeface="Cambria Math"/>
                </a:rPr>
                <a:t>𝐻𝑜𝑢𝑟𝑠×𝑁_𝑈𝑛𝑖𝑡𝑠</a:t>
              </a:r>
              <a:endParaRPr lang="en-US" sz="1100" i="1"/>
            </a:p>
          </xdr:txBody>
        </xdr:sp>
      </mc:Fallback>
    </mc:AlternateContent>
    <xdr:clientData/>
  </xdr:oneCellAnchor>
  <xdr:oneCellAnchor>
    <xdr:from>
      <xdr:col>3</xdr:col>
      <xdr:colOff>133350</xdr:colOff>
      <xdr:row>54</xdr:row>
      <xdr:rowOff>0</xdr:rowOff>
    </xdr:from>
    <xdr:ext cx="4210050" cy="264560"/>
    <mc:AlternateContent xmlns:mc="http://schemas.openxmlformats.org/markup-compatibility/2006" xmlns:a14="http://schemas.microsoft.com/office/drawing/2010/main">
      <mc:Choice Requires="a14">
        <xdr:sp macro="" textlink="">
          <xdr:nvSpPr>
            <xdr:cNvPr id="3" name="TextBox 2"/>
            <xdr:cNvSpPr txBox="1"/>
          </xdr:nvSpPr>
          <xdr:spPr>
            <a:xfrm>
              <a:off x="704850" y="9201150"/>
              <a:ext cx="4210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a:rPr lang="en-US" sz="1100" b="0" i="1">
                        <a:latin typeface="Cambria Math"/>
                      </a:rPr>
                      <m:t>𝑃𝑒𝑎𝑘</m:t>
                    </m:r>
                    <m:r>
                      <a:rPr lang="en-US" sz="1100" b="0" i="1">
                        <a:latin typeface="Cambria Math"/>
                      </a:rPr>
                      <m:t> </m:t>
                    </m:r>
                    <m:r>
                      <a:rPr lang="en-US" sz="1100" b="0" i="1">
                        <a:latin typeface="Cambria Math"/>
                      </a:rPr>
                      <m:t>𝑘𝑊</m:t>
                    </m:r>
                    <m:r>
                      <a:rPr lang="en-US" sz="1100" i="1">
                        <a:latin typeface="Cambria Math"/>
                      </a:rPr>
                      <m:t>=</m:t>
                    </m:r>
                    <m:r>
                      <a:rPr lang="en-US" sz="1100" b="0" i="1">
                        <a:solidFill>
                          <a:schemeClr val="tx1"/>
                        </a:solidFill>
                        <a:effectLst/>
                        <a:latin typeface="Cambria Math"/>
                        <a:ea typeface="+mn-ea"/>
                        <a:cs typeface="+mn-cs"/>
                      </a:rPr>
                      <m:t>𝐴𝑛𝑛𝑢𝑎𝑙</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𝑘𝑊h</m:t>
                    </m:r>
                    <m:r>
                      <a:rPr lang="en-US" sz="1100" b="0" i="1">
                        <a:solidFill>
                          <a:schemeClr val="tx1"/>
                        </a:solidFill>
                        <a:effectLst/>
                        <a:latin typeface="Cambria Math"/>
                        <a:ea typeface="Cambria Math"/>
                        <a:cs typeface="+mn-cs"/>
                      </a:rPr>
                      <m:t>×</m:t>
                    </m:r>
                    <m:r>
                      <a:rPr lang="en-US" sz="1100" b="0" i="1">
                        <a:latin typeface="Cambria Math"/>
                        <a:ea typeface="Cambria Math"/>
                      </a:rPr>
                      <m:t>𝐶𝐹</m:t>
                    </m:r>
                  </m:oMath>
                </m:oMathPara>
              </a14:m>
              <a:endParaRPr lang="en-US" sz="1100"/>
            </a:p>
          </xdr:txBody>
        </xdr:sp>
      </mc:Choice>
      <mc:Fallback xmlns="">
        <xdr:sp macro="" textlink="">
          <xdr:nvSpPr>
            <xdr:cNvPr id="3" name="TextBox 2"/>
            <xdr:cNvSpPr txBox="1"/>
          </xdr:nvSpPr>
          <xdr:spPr>
            <a:xfrm>
              <a:off x="704850" y="9201150"/>
              <a:ext cx="4210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𝑃𝑒𝑎𝑘 𝑘𝑊</a:t>
              </a:r>
              <a:r>
                <a:rPr lang="en-US" sz="1100" i="0">
                  <a:latin typeface="Cambria Math"/>
                </a:rPr>
                <a:t>=</a:t>
              </a:r>
              <a:r>
                <a:rPr lang="en-US" sz="1100" b="0" i="0">
                  <a:solidFill>
                    <a:schemeClr val="tx1"/>
                  </a:solidFill>
                  <a:effectLst/>
                  <a:latin typeface="Cambria Math"/>
                  <a:ea typeface="+mn-ea"/>
                  <a:cs typeface="+mn-cs"/>
                </a:rPr>
                <a:t>𝐴𝑛𝑛𝑢𝑎𝑙 𝑘𝑊ℎ</a:t>
              </a:r>
              <a:r>
                <a:rPr lang="en-US" sz="1100" b="0" i="0">
                  <a:solidFill>
                    <a:schemeClr val="tx1"/>
                  </a:solidFill>
                  <a:effectLst/>
                  <a:latin typeface="Cambria Math"/>
                  <a:ea typeface="Cambria Math"/>
                  <a:cs typeface="+mn-cs"/>
                </a:rPr>
                <a:t>×</a:t>
              </a:r>
              <a:r>
                <a:rPr lang="en-US" sz="1100" b="0" i="0">
                  <a:latin typeface="Cambria Math"/>
                  <a:ea typeface="Cambria Math"/>
                </a:rPr>
                <a:t>𝐶𝐹</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L9K\common\Project_All\2007-138%20(ALE)%20Planning%20Support\Program%20Design\On%20going%20support\New%20Measure%20Research\CE%20Analysis%20-%202012\Motor\Motors%202013%20Rebates%20and%20Efficiency%20Analysis_02NOV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alliant-energy.com/common$/2007%20Projects/2007-138%20(ALE)%20Planning%20Support/Program%20Design/Rebate%20Tracking%20System%20-%20Algorithms/FINAL%20IPL%20Algorithm%20Sheets/HVAC/Alliant_RTS_AC_DX_1229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portal.veic.org/projects/iowatrm/Shared%20Documents/Data%20from%20Utilities/IPL%20Non-Residential%20Prescriptive%20Program%202015_24FEB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pparker\Downloads\HPRWT8_referenc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IPL_2013Motors"/>
      <sheetName val="Cost Effectiveness Summary"/>
      <sheetName val="Pivot-CEE JAN 2012 Results"/>
      <sheetName val="CEE JAN 2012 Motors List"/>
      <sheetName val="Pivot-CEE MAR 2010 Results"/>
      <sheetName val="CEE_MAR 2010 Motor List"/>
      <sheetName val="EPACT Efficiency"/>
      <sheetName val="250-500_Motor Efficiencies"/>
      <sheetName val="Avoided Costs and Assumptions"/>
    </sheetNames>
    <sheetDataSet>
      <sheetData sheetId="0"/>
      <sheetData sheetId="1"/>
      <sheetData sheetId="2"/>
      <sheetData sheetId="3"/>
      <sheetData sheetId="4"/>
      <sheetData sheetId="5"/>
      <sheetData sheetId="6"/>
      <sheetData sheetId="7"/>
      <sheetData sheetId="8">
        <row r="6">
          <cell r="F6">
            <v>0.59390058634214449</v>
          </cell>
        </row>
        <row r="7">
          <cell r="F7">
            <v>0.31386422365406025</v>
          </cell>
        </row>
        <row r="12">
          <cell r="F12">
            <v>9.8812527552300189E-2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tralAC&amp;RooftopDX_OLDExisting"/>
      <sheetName val="CentralAC&amp;RooftopDX_NEW"/>
      <sheetName val="Default"/>
      <sheetName val="Original EEP AC 2002"/>
    </sheetNames>
    <sheetDataSet>
      <sheetData sheetId="0" refreshError="1"/>
      <sheetData sheetId="1" refreshError="1"/>
      <sheetData sheetId="2" refreshError="1"/>
      <sheetData sheetId="3">
        <row r="45">
          <cell r="E45" t="str">
            <v xml:space="preserve">If SEER is 18 or greater and 50 or less then </v>
          </cell>
        </row>
        <row r="205">
          <cell r="E205" t="str">
            <v>Building Type is SRET, SOFF, or CFAR and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lifications - NonRes Prescrp"/>
      <sheetName val="Motor Qualifications-Rebates"/>
      <sheetName val="Commercial EFLH"/>
      <sheetName val="Coincidence Factors"/>
      <sheetName val="Lighting HOU"/>
      <sheetName val="Tune-Up Check List"/>
      <sheetName val="Water Heat Usage"/>
      <sheetName val="HVAC-Boiler"/>
      <sheetName val="HVAC-Furnace"/>
      <sheetName val="HVAC-Chiller"/>
      <sheetName val="HVAC-Air Conditioning"/>
      <sheetName val="HVAC-Heat Pump-Air Source"/>
      <sheetName val="HVAC-Heat Pump-Geothermal "/>
      <sheetName val="HVAC-Package Terminal AC-HP"/>
      <sheetName val="HVAC-ChillerPipeInsulation"/>
      <sheetName val="HVAC-Programmable Thermostat"/>
      <sheetName val="HVAC-Boiler Tune-Up"/>
      <sheetName val="HVAC-Furnace Tune-Up"/>
      <sheetName val="HVAC-Chiller Tune-Up"/>
      <sheetName val="HVAC-Heat Pump Tune-Up"/>
      <sheetName val="HVAC-Air Conditioner Tune-Up"/>
      <sheetName val="HVAC-Duct Repair and Sealing"/>
      <sheetName val="HVAC-Duct Insulation"/>
      <sheetName val="HVAC-Boiler Vent Damper"/>
      <sheetName val="HVAC-ECM Fan"/>
      <sheetName val="HVAC- Steam Trap"/>
      <sheetName val="HVAC- VRF or Ductless HP"/>
      <sheetName val="Refrigeration-SolidRefgFreez"/>
      <sheetName val="Refrigeration-GlassRefgFreez"/>
      <sheetName val="Refrigeration-NightCovers"/>
      <sheetName val="Refrigeration-StripCurtains"/>
      <sheetName val="Refrigeration-ECMDisplayCases"/>
      <sheetName val="Refrigeration-HighEffWalk-ins"/>
      <sheetName val="Refrigeration-Evap Fan Control"/>
      <sheetName val="Refrigeration-Scroll Compressor"/>
      <sheetName val="Refrigeration-Anti-Sweat Ctrls"/>
      <sheetName val="Refrigeration-Vending Machine"/>
      <sheetName val="Refrigeration-Vending Controls"/>
      <sheetName val="Refrigeration-Tune-Up"/>
      <sheetName val="Office-Computers"/>
      <sheetName val="Office-Server"/>
      <sheetName val="Office-NetworkMngmt"/>
      <sheetName val="Motor-Enhanced (Ultra-PE)"/>
      <sheetName val="Motor-Variable Frequency Drives"/>
      <sheetName val="Lighting-Exit Signs"/>
      <sheetName val="Lighting-LED Refrig Case Light"/>
      <sheetName val="Lighting-LED&amp;CFL Lamps"/>
      <sheetName val="Lighting-LED&amp;CFL Fixtures"/>
      <sheetName val="Lighting-LED Linear Replacement"/>
      <sheetName val="Lighting-HPT8-RWT8"/>
      <sheetName val="Lighting-High Bay"/>
      <sheetName val="Lighting-T8-T12 Delamping"/>
      <sheetName val="Lighting-HE Metal Halide"/>
      <sheetName val="Lighting-MH Lamp Replacement"/>
      <sheetName val="Lighting-HID Delamping"/>
      <sheetName val="Lighting-Induction Lamps"/>
      <sheetName val="Lighting-Occupancy Sensor"/>
      <sheetName val="Lighting-DaylightingControls"/>
      <sheetName val="Lighting-Time Clock Control"/>
      <sheetName val="Lighting-Bi-Level Control"/>
      <sheetName val="Lighting-Traffic Lights"/>
      <sheetName val="Appliance-Clothes Washer (Com)"/>
      <sheetName val="Appliance-Commercial Dishwasher"/>
      <sheetName val="Hotel-KeyCards"/>
      <sheetName val="Pool-Covers Pool-Spa"/>
      <sheetName val="Shell-Infiltration Control"/>
      <sheetName val="Shell-Insulated Doors"/>
      <sheetName val="Shell-Wall Insulation"/>
      <sheetName val="Shell-Roof Insulation"/>
      <sheetName val="Shell-FoundationWall Insulation"/>
      <sheetName val="Cooking-Fryer"/>
      <sheetName val="Cooking-Steam Cooker"/>
      <sheetName val="Cooking-Conveyor Oven"/>
      <sheetName val="Cooking-Convection Oven"/>
      <sheetName val="Cooking-Broiler"/>
      <sheetName val="Cooking-Griddle"/>
      <sheetName val="Cooking-Rotisserie Oven"/>
      <sheetName val="Cooking-Rotating Rack Oven"/>
      <sheetName val="Water Heat-Water Heater"/>
      <sheetName val="Water Heat-Desuperheater"/>
      <sheetName val="Water Heat-Drainwater Recovery"/>
      <sheetName val="Water Heat-Condensing WH"/>
    </sheetNames>
    <sheetDataSet>
      <sheetData sheetId="0"/>
      <sheetData sheetId="1"/>
      <sheetData sheetId="2"/>
      <sheetData sheetId="3">
        <row r="4">
          <cell r="A4" t="str">
            <v>CookingGroup 1</v>
          </cell>
          <cell r="B4" t="str">
            <v>NonResidential</v>
          </cell>
          <cell r="C4" t="str">
            <v>Group 1</v>
          </cell>
          <cell r="D4" t="str">
            <v>Grocery, Convenience Store, and Restaurant</v>
          </cell>
          <cell r="E4" t="str">
            <v>Electric</v>
          </cell>
          <cell r="F4" t="str">
            <v>Cooking</v>
          </cell>
          <cell r="G4">
            <v>1.7323302882584667E-4</v>
          </cell>
        </row>
        <row r="5">
          <cell r="A5" t="str">
            <v>Cooling ChillersGroup 1</v>
          </cell>
          <cell r="B5" t="str">
            <v>NonResidential</v>
          </cell>
          <cell r="C5" t="str">
            <v>Group 1</v>
          </cell>
          <cell r="D5" t="str">
            <v>Grocery, Convenience Store, and Restaurant</v>
          </cell>
          <cell r="E5" t="str">
            <v>Electric</v>
          </cell>
          <cell r="F5" t="str">
            <v>Cooling Chillers</v>
          </cell>
          <cell r="G5">
            <v>3.5992604960903004E-4</v>
          </cell>
        </row>
        <row r="6">
          <cell r="A6" t="str">
            <v>Cooling DXGroup 1</v>
          </cell>
          <cell r="B6" t="str">
            <v>NonResidential</v>
          </cell>
          <cell r="C6" t="str">
            <v>Group 1</v>
          </cell>
          <cell r="D6" t="str">
            <v>Grocery, Convenience Store, and Restaurant</v>
          </cell>
          <cell r="E6" t="str">
            <v>Electric</v>
          </cell>
          <cell r="F6" t="str">
            <v>Cooling DX</v>
          </cell>
          <cell r="G6">
            <v>3.5992604960903004E-4</v>
          </cell>
        </row>
        <row r="7">
          <cell r="A7" t="str">
            <v>Ext LightingGroup 1</v>
          </cell>
          <cell r="B7" t="str">
            <v>NonResidential</v>
          </cell>
          <cell r="C7" t="str">
            <v>Group 1</v>
          </cell>
          <cell r="D7" t="str">
            <v>Grocery, Convenience Store, and Restaurant</v>
          </cell>
          <cell r="E7" t="str">
            <v>Electric</v>
          </cell>
          <cell r="F7" t="str">
            <v>Ext Lighting</v>
          </cell>
          <cell r="G7">
            <v>1.7654999999999998E-4</v>
          </cell>
        </row>
        <row r="8">
          <cell r="A8" t="str">
            <v>Heat PumpGroup 1</v>
          </cell>
          <cell r="B8" t="str">
            <v>NonResidential</v>
          </cell>
          <cell r="C8" t="str">
            <v>Group 1</v>
          </cell>
          <cell r="D8" t="str">
            <v>Grocery, Convenience Store, and Restaurant</v>
          </cell>
          <cell r="E8" t="str">
            <v>Electric</v>
          </cell>
          <cell r="F8" t="str">
            <v>Heat Pump</v>
          </cell>
          <cell r="G8">
            <v>1.6504730807544643E-4</v>
          </cell>
        </row>
        <row r="9">
          <cell r="A9" t="str">
            <v>HVAC AuxGroup 1</v>
          </cell>
          <cell r="B9" t="str">
            <v>NonResidential</v>
          </cell>
          <cell r="C9" t="str">
            <v>Group 1</v>
          </cell>
          <cell r="D9" t="str">
            <v>Grocery, Convenience Store, and Restaurant</v>
          </cell>
          <cell r="E9" t="str">
            <v>Electric</v>
          </cell>
          <cell r="F9" t="str">
            <v>HVAC Aux</v>
          </cell>
          <cell r="G9">
            <v>1.4038996790418062E-4</v>
          </cell>
        </row>
        <row r="10">
          <cell r="A10" t="str">
            <v>LightingGroup 1</v>
          </cell>
          <cell r="B10" t="str">
            <v>NonResidential</v>
          </cell>
          <cell r="C10" t="str">
            <v>Group 1</v>
          </cell>
          <cell r="D10" t="str">
            <v>Grocery, Convenience Store, and Restaurant</v>
          </cell>
          <cell r="E10" t="str">
            <v>Electric</v>
          </cell>
          <cell r="F10" t="str">
            <v>Lighting</v>
          </cell>
          <cell r="G10">
            <v>1.5798748293228669E-4</v>
          </cell>
        </row>
        <row r="11">
          <cell r="A11" t="str">
            <v>Other Plug LoadGroup 1</v>
          </cell>
          <cell r="B11" t="str">
            <v>NonResidential</v>
          </cell>
          <cell r="C11" t="str">
            <v>Group 1</v>
          </cell>
          <cell r="D11" t="str">
            <v>Grocery, Convenience Store, and Restaurant</v>
          </cell>
          <cell r="E11" t="str">
            <v>Electric</v>
          </cell>
          <cell r="F11" t="str">
            <v>Other Plug Load</v>
          </cell>
          <cell r="G11">
            <v>1.6134000000000002E-4</v>
          </cell>
        </row>
        <row r="12">
          <cell r="A12" t="str">
            <v>RefrigerationGroup 1</v>
          </cell>
          <cell r="B12" t="str">
            <v>NonResidential</v>
          </cell>
          <cell r="C12" t="str">
            <v>Group 1</v>
          </cell>
          <cell r="D12" t="str">
            <v>Grocery, Convenience Store, and Restaurant</v>
          </cell>
          <cell r="E12" t="str">
            <v>Electric</v>
          </cell>
          <cell r="F12" t="str">
            <v>Refrigeration</v>
          </cell>
          <cell r="G12">
            <v>1.4802000000000004E-4</v>
          </cell>
        </row>
        <row r="13">
          <cell r="A13" t="str">
            <v>Space HeatGroup 1</v>
          </cell>
          <cell r="B13" t="str">
            <v>NonResidential</v>
          </cell>
          <cell r="C13" t="str">
            <v>Group 1</v>
          </cell>
          <cell r="D13" t="str">
            <v>Grocery, Convenience Store, and Restaurant</v>
          </cell>
          <cell r="E13" t="str">
            <v>Electric</v>
          </cell>
          <cell r="F13" t="str">
            <v>Space Heat</v>
          </cell>
          <cell r="G13">
            <v>0</v>
          </cell>
        </row>
        <row r="14">
          <cell r="A14" t="str">
            <v>Water HeatGroup 1</v>
          </cell>
          <cell r="B14" t="str">
            <v>NonResidential</v>
          </cell>
          <cell r="C14" t="str">
            <v>Group 1</v>
          </cell>
          <cell r="D14" t="str">
            <v>Grocery, Convenience Store, and Restaurant</v>
          </cell>
          <cell r="E14" t="str">
            <v>Electric</v>
          </cell>
          <cell r="F14" t="str">
            <v>Water Heat</v>
          </cell>
          <cell r="G14">
            <v>1.3747637347440132E-4</v>
          </cell>
        </row>
        <row r="15">
          <cell r="A15" t="str">
            <v>CookingGroup 2</v>
          </cell>
          <cell r="B15" t="str">
            <v>NonResidential</v>
          </cell>
          <cell r="C15" t="str">
            <v>Group 2</v>
          </cell>
          <cell r="D15" t="str">
            <v xml:space="preserve">Lodging, Hospital, and Multifamily </v>
          </cell>
          <cell r="E15" t="str">
            <v>Electric</v>
          </cell>
          <cell r="F15" t="str">
            <v>Cooking</v>
          </cell>
          <cell r="G15">
            <v>1.2932499460447731E-4</v>
          </cell>
        </row>
        <row r="16">
          <cell r="A16" t="str">
            <v>Cooling ChillersGroup 2</v>
          </cell>
          <cell r="B16" t="str">
            <v>NonResidential</v>
          </cell>
          <cell r="C16" t="str">
            <v>Group 2</v>
          </cell>
          <cell r="D16" t="str">
            <v xml:space="preserve">Lodging, Hospital, and Multifamily </v>
          </cell>
          <cell r="E16" t="str">
            <v>Electric</v>
          </cell>
          <cell r="F16" t="str">
            <v>Cooling Chillers</v>
          </cell>
          <cell r="G16">
            <v>4.3655000000000001E-4</v>
          </cell>
        </row>
        <row r="17">
          <cell r="A17" t="str">
            <v>Cooling DXGroup 2</v>
          </cell>
          <cell r="B17" t="str">
            <v>NonResidential</v>
          </cell>
          <cell r="C17" t="str">
            <v>Group 2</v>
          </cell>
          <cell r="D17" t="str">
            <v xml:space="preserve">Lodging, Hospital, and Multifamily </v>
          </cell>
          <cell r="E17" t="str">
            <v>Electric</v>
          </cell>
          <cell r="F17" t="str">
            <v>Cooling DX</v>
          </cell>
          <cell r="G17">
            <v>7.2962004572619729E-4</v>
          </cell>
        </row>
        <row r="18">
          <cell r="A18" t="str">
            <v>Ext LightingGroup 2</v>
          </cell>
          <cell r="B18" t="str">
            <v>NonResidential</v>
          </cell>
          <cell r="C18" t="str">
            <v>Group 2</v>
          </cell>
          <cell r="D18" t="str">
            <v xml:space="preserve">Lodging, Hospital, and Multifamily </v>
          </cell>
          <cell r="E18" t="str">
            <v>Electric</v>
          </cell>
          <cell r="F18" t="str">
            <v>Ext Lighting</v>
          </cell>
          <cell r="G18">
            <v>9.9800217156468033E-5</v>
          </cell>
        </row>
        <row r="19">
          <cell r="A19" t="str">
            <v>Heat PumpGroup 2</v>
          </cell>
          <cell r="B19" t="str">
            <v>NonResidential</v>
          </cell>
          <cell r="C19" t="str">
            <v>Group 2</v>
          </cell>
          <cell r="D19" t="str">
            <v xml:space="preserve">Lodging, Hospital, and Multifamily </v>
          </cell>
          <cell r="E19" t="str">
            <v>Electric</v>
          </cell>
          <cell r="F19" t="str">
            <v>Heat Pump</v>
          </cell>
          <cell r="G19">
            <v>1.6508578804827476E-4</v>
          </cell>
        </row>
        <row r="20">
          <cell r="A20" t="str">
            <v>HVAC AuxGroup 2</v>
          </cell>
          <cell r="B20" t="str">
            <v>NonResidential</v>
          </cell>
          <cell r="C20" t="str">
            <v>Group 2</v>
          </cell>
          <cell r="D20" t="str">
            <v xml:space="preserve">Lodging, Hospital, and Multifamily </v>
          </cell>
          <cell r="E20" t="str">
            <v>Electric</v>
          </cell>
          <cell r="F20" t="str">
            <v>HVAC Aux</v>
          </cell>
          <cell r="G20">
            <v>2.2870035442636434E-4</v>
          </cell>
        </row>
        <row r="21">
          <cell r="A21" t="str">
            <v>LightingGroup 2</v>
          </cell>
          <cell r="B21" t="str">
            <v>NonResidential</v>
          </cell>
          <cell r="C21" t="str">
            <v>Group 2</v>
          </cell>
          <cell r="D21" t="str">
            <v xml:space="preserve">Lodging, Hospital, and Multifamily </v>
          </cell>
          <cell r="E21" t="str">
            <v>Electric</v>
          </cell>
          <cell r="F21" t="str">
            <v>Lighting</v>
          </cell>
          <cell r="G21">
            <v>1.4871342513771469E-4</v>
          </cell>
        </row>
        <row r="22">
          <cell r="A22" t="str">
            <v>Other Plug LoadGroup 2</v>
          </cell>
          <cell r="B22" t="str">
            <v>NonResidential</v>
          </cell>
          <cell r="C22" t="str">
            <v>Group 2</v>
          </cell>
          <cell r="D22" t="str">
            <v xml:space="preserve">Lodging, Hospital, and Multifamily </v>
          </cell>
          <cell r="E22" t="str">
            <v>Electric</v>
          </cell>
          <cell r="F22" t="str">
            <v>Other Plug Load</v>
          </cell>
          <cell r="G22">
            <v>1.5053297189507233E-4</v>
          </cell>
        </row>
        <row r="23">
          <cell r="A23" t="str">
            <v>RefrigerationGroup 2</v>
          </cell>
          <cell r="B23" t="str">
            <v>NonResidential</v>
          </cell>
          <cell r="C23" t="str">
            <v>Group 2</v>
          </cell>
          <cell r="D23" t="str">
            <v xml:space="preserve">Lodging, Hospital, and Multifamily </v>
          </cell>
          <cell r="E23" t="str">
            <v>Electric</v>
          </cell>
          <cell r="F23" t="str">
            <v>Refrigeration</v>
          </cell>
          <cell r="G23">
            <v>1.4801999999999998E-4</v>
          </cell>
        </row>
        <row r="24">
          <cell r="A24" t="str">
            <v>Space HeatGroup 2</v>
          </cell>
          <cell r="B24" t="str">
            <v>NonResidential</v>
          </cell>
          <cell r="C24" t="str">
            <v>Group 2</v>
          </cell>
          <cell r="D24" t="str">
            <v xml:space="preserve">Lodging, Hospital, and Multifamily </v>
          </cell>
          <cell r="E24" t="str">
            <v>Electric</v>
          </cell>
          <cell r="F24" t="str">
            <v>Space Heat</v>
          </cell>
          <cell r="G24">
            <v>0</v>
          </cell>
        </row>
        <row r="25">
          <cell r="A25" t="str">
            <v>Water HeatGroup 2</v>
          </cell>
          <cell r="B25" t="str">
            <v>NonResidential</v>
          </cell>
          <cell r="C25" t="str">
            <v>Group 2</v>
          </cell>
          <cell r="D25" t="str">
            <v xml:space="preserve">Lodging, Hospital, and Multifamily </v>
          </cell>
          <cell r="E25" t="str">
            <v>Electric</v>
          </cell>
          <cell r="F25" t="str">
            <v>Water Heat</v>
          </cell>
          <cell r="G25">
            <v>1.3511728452351662E-4</v>
          </cell>
        </row>
        <row r="26">
          <cell r="A26" t="str">
            <v>CookingGroup 3</v>
          </cell>
          <cell r="B26" t="str">
            <v>NonResidential</v>
          </cell>
          <cell r="C26" t="str">
            <v>Group 3</v>
          </cell>
          <cell r="D26" t="str">
            <v>Health Clinic, Church, Warehouse, and Other Commercial</v>
          </cell>
          <cell r="E26" t="str">
            <v>Electric</v>
          </cell>
          <cell r="F26" t="str">
            <v>Cooking</v>
          </cell>
          <cell r="G26">
            <v>1.9243084579124729E-4</v>
          </cell>
        </row>
        <row r="27">
          <cell r="A27" t="str">
            <v>Cooling ChillersGroup 3</v>
          </cell>
          <cell r="B27" t="str">
            <v>NonResidential</v>
          </cell>
          <cell r="C27" t="str">
            <v>Group 3</v>
          </cell>
          <cell r="D27" t="str">
            <v>Health Clinic, Church, Warehouse, and Other Commercial</v>
          </cell>
          <cell r="E27" t="str">
            <v>Electric</v>
          </cell>
          <cell r="F27" t="str">
            <v>Cooling Chillers</v>
          </cell>
          <cell r="G27">
            <v>6.7354720623878238E-4</v>
          </cell>
        </row>
        <row r="28">
          <cell r="A28" t="str">
            <v>Cooling DXGroup 3</v>
          </cell>
          <cell r="B28" t="str">
            <v>NonResidential</v>
          </cell>
          <cell r="C28" t="str">
            <v>Group 3</v>
          </cell>
          <cell r="D28" t="str">
            <v>Health Clinic, Church, Warehouse, and Other Commercial</v>
          </cell>
          <cell r="E28" t="str">
            <v>Electric</v>
          </cell>
          <cell r="F28" t="str">
            <v>Cooling DX</v>
          </cell>
          <cell r="G28">
            <v>6.6278964175413529E-4</v>
          </cell>
        </row>
        <row r="29">
          <cell r="A29" t="str">
            <v>Ext LightingGroup 3</v>
          </cell>
          <cell r="B29" t="str">
            <v>NonResidential</v>
          </cell>
          <cell r="C29" t="str">
            <v>Group 3</v>
          </cell>
          <cell r="D29" t="str">
            <v>Health Clinic, Church, Warehouse, and Other Commercial</v>
          </cell>
          <cell r="E29" t="str">
            <v>Electric</v>
          </cell>
          <cell r="F29" t="str">
            <v>Ext Lighting</v>
          </cell>
          <cell r="G29">
            <v>2.2945110871389789E-4</v>
          </cell>
        </row>
        <row r="30">
          <cell r="A30" t="str">
            <v>Heat PumpGroup 3</v>
          </cell>
          <cell r="B30" t="str">
            <v>NonResidential</v>
          </cell>
          <cell r="C30" t="str">
            <v>Group 3</v>
          </cell>
          <cell r="D30" t="str">
            <v>Health Clinic, Church, Warehouse, and Other Commercial</v>
          </cell>
          <cell r="E30" t="str">
            <v>Electric</v>
          </cell>
          <cell r="F30" t="str">
            <v>Heat Pump</v>
          </cell>
          <cell r="G30">
            <v>1.6423090623360589E-4</v>
          </cell>
        </row>
        <row r="31">
          <cell r="A31" t="str">
            <v>HVAC AuxGroup 3</v>
          </cell>
          <cell r="B31" t="str">
            <v>NonResidential</v>
          </cell>
          <cell r="C31" t="str">
            <v>Group 3</v>
          </cell>
          <cell r="D31" t="str">
            <v>Health Clinic, Church, Warehouse, and Other Commercial</v>
          </cell>
          <cell r="E31" t="str">
            <v>Electric</v>
          </cell>
          <cell r="F31" t="str">
            <v>HVAC Aux</v>
          </cell>
          <cell r="G31">
            <v>1.828468682561578E-4</v>
          </cell>
        </row>
        <row r="32">
          <cell r="A32" t="str">
            <v>LightingGroup 3</v>
          </cell>
          <cell r="B32" t="str">
            <v>NonResidential</v>
          </cell>
          <cell r="C32" t="str">
            <v>Group 3</v>
          </cell>
          <cell r="D32" t="str">
            <v>Health Clinic, Church, Warehouse, and Other Commercial</v>
          </cell>
          <cell r="E32" t="str">
            <v>Electric</v>
          </cell>
          <cell r="F32" t="str">
            <v>Lighting</v>
          </cell>
          <cell r="G32">
            <v>2.3078064887118395E-4</v>
          </cell>
        </row>
        <row r="33">
          <cell r="A33" t="str">
            <v>Other Plug LoadGroup 3</v>
          </cell>
          <cell r="B33" t="str">
            <v>NonResidential</v>
          </cell>
          <cell r="C33" t="str">
            <v>Group 3</v>
          </cell>
          <cell r="D33" t="str">
            <v>Health Clinic, Church, Warehouse, and Other Commercial</v>
          </cell>
          <cell r="E33" t="str">
            <v>Electric</v>
          </cell>
          <cell r="F33" t="str">
            <v>Other Plug Load</v>
          </cell>
          <cell r="G33">
            <v>1.6134E-4</v>
          </cell>
        </row>
        <row r="34">
          <cell r="A34" t="str">
            <v>RefrigerationGroup 3</v>
          </cell>
          <cell r="B34" t="str">
            <v>NonResidential</v>
          </cell>
          <cell r="C34" t="str">
            <v>Group 3</v>
          </cell>
          <cell r="D34" t="str">
            <v>Health Clinic, Church, Warehouse, and Other Commercial</v>
          </cell>
          <cell r="E34" t="str">
            <v>Electric</v>
          </cell>
          <cell r="F34" t="str">
            <v>Refrigeration</v>
          </cell>
          <cell r="G34">
            <v>1.4802000000000001E-4</v>
          </cell>
        </row>
        <row r="35">
          <cell r="A35" t="str">
            <v>Space HeatGroup 3</v>
          </cell>
          <cell r="B35" t="str">
            <v>NonResidential</v>
          </cell>
          <cell r="C35" t="str">
            <v>Group 3</v>
          </cell>
          <cell r="D35" t="str">
            <v>Health Clinic, Church, Warehouse, and Other Commercial</v>
          </cell>
          <cell r="E35" t="str">
            <v>Electric</v>
          </cell>
          <cell r="F35" t="str">
            <v>Space Heat</v>
          </cell>
          <cell r="G35">
            <v>0</v>
          </cell>
        </row>
        <row r="36">
          <cell r="A36" t="str">
            <v>Water HeatGroup 3</v>
          </cell>
          <cell r="B36" t="str">
            <v>NonResidential</v>
          </cell>
          <cell r="C36" t="str">
            <v>Group 3</v>
          </cell>
          <cell r="D36" t="str">
            <v>Health Clinic, Church, Warehouse, and Other Commercial</v>
          </cell>
          <cell r="E36" t="str">
            <v>Electric</v>
          </cell>
          <cell r="F36" t="str">
            <v>Water Heat</v>
          </cell>
          <cell r="G36">
            <v>2.4250156370775981E-4</v>
          </cell>
        </row>
        <row r="37">
          <cell r="A37" t="str">
            <v>CookingGroup 4</v>
          </cell>
          <cell r="B37" t="str">
            <v>NonResidential</v>
          </cell>
          <cell r="C37" t="str">
            <v>Group 4</v>
          </cell>
          <cell r="D37" t="str">
            <v>Education, Office and Retail</v>
          </cell>
          <cell r="E37" t="str">
            <v>Electric</v>
          </cell>
          <cell r="F37" t="str">
            <v>Cooking</v>
          </cell>
          <cell r="G37">
            <v>1.2415742776782486E-4</v>
          </cell>
        </row>
        <row r="38">
          <cell r="A38" t="str">
            <v>Cooling ChillersGroup 4</v>
          </cell>
          <cell r="B38" t="str">
            <v>NonResidential</v>
          </cell>
          <cell r="C38" t="str">
            <v>Group 4</v>
          </cell>
          <cell r="D38" t="str">
            <v>Education, Office and Retail</v>
          </cell>
          <cell r="E38" t="str">
            <v>Electric</v>
          </cell>
          <cell r="F38" t="str">
            <v>Cooling Chillers</v>
          </cell>
          <cell r="G38">
            <v>4.9970838626279624E-4</v>
          </cell>
        </row>
        <row r="39">
          <cell r="A39" t="str">
            <v>Cooling DXGroup 4</v>
          </cell>
          <cell r="B39" t="str">
            <v>NonResidential</v>
          </cell>
          <cell r="C39" t="str">
            <v>Group 4</v>
          </cell>
          <cell r="D39" t="str">
            <v>Education, Office and Retail</v>
          </cell>
          <cell r="E39" t="str">
            <v>Electric</v>
          </cell>
          <cell r="F39" t="str">
            <v>Cooling DX</v>
          </cell>
          <cell r="G39">
            <v>5.1390007868322906E-4</v>
          </cell>
        </row>
        <row r="40">
          <cell r="A40" t="str">
            <v>Ext LightingGroup 4</v>
          </cell>
          <cell r="B40" t="str">
            <v>NonResidential</v>
          </cell>
          <cell r="C40" t="str">
            <v>Group 4</v>
          </cell>
          <cell r="D40" t="str">
            <v>Education, Office and Retail</v>
          </cell>
          <cell r="E40" t="str">
            <v>Electric</v>
          </cell>
          <cell r="F40" t="str">
            <v>Ext Lighting</v>
          </cell>
          <cell r="G40">
            <v>1.9381603841149003E-4</v>
          </cell>
        </row>
        <row r="41">
          <cell r="A41" t="str">
            <v>Heat PumpGroup 4</v>
          </cell>
          <cell r="B41" t="str">
            <v>NonResidential</v>
          </cell>
          <cell r="C41" t="str">
            <v>Group 4</v>
          </cell>
          <cell r="D41" t="str">
            <v>Education, Office and Retail</v>
          </cell>
          <cell r="E41" t="str">
            <v>Electric</v>
          </cell>
          <cell r="F41" t="str">
            <v>Heat Pump</v>
          </cell>
          <cell r="G41">
            <v>1.4486299557316974E-4</v>
          </cell>
        </row>
        <row r="42">
          <cell r="A42" t="str">
            <v>HVAC AuxGroup 4</v>
          </cell>
          <cell r="B42" t="str">
            <v>NonResidential</v>
          </cell>
          <cell r="C42" t="str">
            <v>Group 4</v>
          </cell>
          <cell r="D42" t="str">
            <v>Education, Office and Retail</v>
          </cell>
          <cell r="E42" t="str">
            <v>Electric</v>
          </cell>
          <cell r="F42" t="str">
            <v>HVAC Aux</v>
          </cell>
          <cell r="G42">
            <v>1.9052211966955282E-4</v>
          </cell>
        </row>
        <row r="43">
          <cell r="A43" t="str">
            <v>LightingGroup 4</v>
          </cell>
          <cell r="B43" t="str">
            <v>NonResidential</v>
          </cell>
          <cell r="C43" t="str">
            <v>Group 4</v>
          </cell>
          <cell r="D43" t="str">
            <v>Education, Office and Retail</v>
          </cell>
          <cell r="E43" t="str">
            <v>Electric</v>
          </cell>
          <cell r="F43" t="str">
            <v>Lighting</v>
          </cell>
          <cell r="G43">
            <v>1.9619977471137579E-4</v>
          </cell>
        </row>
        <row r="44">
          <cell r="A44" t="str">
            <v>Other Plug LoadGroup 4</v>
          </cell>
          <cell r="B44" t="str">
            <v>NonResidential</v>
          </cell>
          <cell r="C44" t="str">
            <v>Group 4</v>
          </cell>
          <cell r="D44" t="str">
            <v>Education, Office and Retail</v>
          </cell>
          <cell r="E44" t="str">
            <v>Electric</v>
          </cell>
          <cell r="F44" t="str">
            <v>Other Plug Load</v>
          </cell>
          <cell r="G44">
            <v>1.6133999999999997E-4</v>
          </cell>
        </row>
        <row r="45">
          <cell r="A45" t="str">
            <v>RefrigerationGroup 4</v>
          </cell>
          <cell r="B45" t="str">
            <v>NonResidential</v>
          </cell>
          <cell r="C45" t="str">
            <v>Group 4</v>
          </cell>
          <cell r="D45" t="str">
            <v>Education, Office and Retail</v>
          </cell>
          <cell r="E45" t="str">
            <v>Electric</v>
          </cell>
          <cell r="F45" t="str">
            <v>Refrigeration</v>
          </cell>
          <cell r="G45">
            <v>1.4801999999999998E-4</v>
          </cell>
        </row>
        <row r="46">
          <cell r="A46" t="str">
            <v>Space HeatGroup 4</v>
          </cell>
          <cell r="B46" t="str">
            <v>NonResidential</v>
          </cell>
          <cell r="C46" t="str">
            <v>Group 4</v>
          </cell>
          <cell r="D46" t="str">
            <v>Education, Office and Retail</v>
          </cell>
          <cell r="E46" t="str">
            <v>Electric</v>
          </cell>
          <cell r="F46" t="str">
            <v>Space Heat</v>
          </cell>
          <cell r="G46">
            <v>0</v>
          </cell>
        </row>
        <row r="47">
          <cell r="A47" t="str">
            <v>Water HeatGroup 4</v>
          </cell>
          <cell r="B47" t="str">
            <v>NonResidential</v>
          </cell>
          <cell r="C47" t="str">
            <v>Group 4</v>
          </cell>
          <cell r="D47" t="str">
            <v>Education, Office and Retail</v>
          </cell>
          <cell r="E47" t="str">
            <v>Electric</v>
          </cell>
          <cell r="F47" t="str">
            <v>Water Heat</v>
          </cell>
          <cell r="G47">
            <v>2.2084189987208288E-4</v>
          </cell>
        </row>
        <row r="48">
          <cell r="A48" t="str">
            <v>CookingGroup 5</v>
          </cell>
          <cell r="B48" t="str">
            <v>NonResidential</v>
          </cell>
          <cell r="C48" t="str">
            <v>Group 5</v>
          </cell>
          <cell r="D48" t="str">
            <v>Industrial</v>
          </cell>
          <cell r="E48" t="str">
            <v>Electric</v>
          </cell>
          <cell r="F48" t="str">
            <v>Cooking</v>
          </cell>
          <cell r="G48">
            <v>1.3081E-4</v>
          </cell>
        </row>
        <row r="49">
          <cell r="A49" t="str">
            <v>Cooling ChillersGroup 5</v>
          </cell>
          <cell r="B49" t="str">
            <v>NonResidential</v>
          </cell>
          <cell r="C49" t="str">
            <v>Group 5</v>
          </cell>
          <cell r="D49" t="str">
            <v>Industrial</v>
          </cell>
          <cell r="E49" t="str">
            <v>Electric</v>
          </cell>
          <cell r="F49" t="str">
            <v>Cooling Chillers</v>
          </cell>
          <cell r="G49">
            <v>1.3081E-4</v>
          </cell>
        </row>
        <row r="50">
          <cell r="A50" t="str">
            <v>Cooling DXGroup 5</v>
          </cell>
          <cell r="B50" t="str">
            <v>NonResidential</v>
          </cell>
          <cell r="C50" t="str">
            <v>Group 5</v>
          </cell>
          <cell r="D50" t="str">
            <v>Industrial</v>
          </cell>
          <cell r="E50" t="str">
            <v>Electric</v>
          </cell>
          <cell r="F50" t="str">
            <v>Cooling DX</v>
          </cell>
          <cell r="G50">
            <v>1.3081E-4</v>
          </cell>
        </row>
        <row r="51">
          <cell r="A51" t="str">
            <v>Ext LightingGroup 5</v>
          </cell>
          <cell r="B51" t="str">
            <v>NonResidential</v>
          </cell>
          <cell r="C51" t="str">
            <v>Group 5</v>
          </cell>
          <cell r="D51" t="str">
            <v>Industrial</v>
          </cell>
          <cell r="E51" t="str">
            <v>Electric</v>
          </cell>
          <cell r="F51" t="str">
            <v>Ext Lighting</v>
          </cell>
          <cell r="G51">
            <v>1.3081E-4</v>
          </cell>
        </row>
        <row r="52">
          <cell r="A52" t="str">
            <v>Heat PumpGroup 5</v>
          </cell>
          <cell r="B52" t="str">
            <v>NonResidential</v>
          </cell>
          <cell r="C52" t="str">
            <v>Group 5</v>
          </cell>
          <cell r="D52" t="str">
            <v>Industrial</v>
          </cell>
          <cell r="E52" t="str">
            <v>Electric</v>
          </cell>
          <cell r="F52" t="str">
            <v>Heat Pump</v>
          </cell>
          <cell r="G52">
            <v>1.3081E-4</v>
          </cell>
        </row>
        <row r="53">
          <cell r="A53" t="str">
            <v>HVAC AuxGroup 5</v>
          </cell>
          <cell r="B53" t="str">
            <v>NonResidential</v>
          </cell>
          <cell r="C53" t="str">
            <v>Group 5</v>
          </cell>
          <cell r="D53" t="str">
            <v>Industrial</v>
          </cell>
          <cell r="E53" t="str">
            <v>Electric</v>
          </cell>
          <cell r="F53" t="str">
            <v>HVAC Aux</v>
          </cell>
          <cell r="G53">
            <v>1.3081E-4</v>
          </cell>
        </row>
        <row r="54">
          <cell r="A54" t="str">
            <v>LightingGroup 5</v>
          </cell>
          <cell r="B54" t="str">
            <v>NonResidential</v>
          </cell>
          <cell r="C54" t="str">
            <v>Group 5</v>
          </cell>
          <cell r="D54" t="str">
            <v>Industrial</v>
          </cell>
          <cell r="E54" t="str">
            <v>Electric</v>
          </cell>
          <cell r="F54" t="str">
            <v>Lighting</v>
          </cell>
          <cell r="G54">
            <v>1.3081E-4</v>
          </cell>
        </row>
        <row r="55">
          <cell r="A55" t="str">
            <v>Other Plug LoadGroup 5</v>
          </cell>
          <cell r="B55" t="str">
            <v>NonResidential</v>
          </cell>
          <cell r="C55" t="str">
            <v>Group 5</v>
          </cell>
          <cell r="D55" t="str">
            <v>Industrial</v>
          </cell>
          <cell r="E55" t="str">
            <v>Electric</v>
          </cell>
          <cell r="F55" t="str">
            <v>Other Plug Load</v>
          </cell>
          <cell r="G55">
            <v>1.3081E-4</v>
          </cell>
        </row>
        <row r="56">
          <cell r="A56" t="str">
            <v>RefrigerationGroup 5</v>
          </cell>
          <cell r="B56" t="str">
            <v>NonResidential</v>
          </cell>
          <cell r="C56" t="str">
            <v>Group 5</v>
          </cell>
          <cell r="D56" t="str">
            <v>Industrial</v>
          </cell>
          <cell r="E56" t="str">
            <v>Electric</v>
          </cell>
          <cell r="F56" t="str">
            <v>Refrigeration</v>
          </cell>
          <cell r="G56">
            <v>1.3081E-4</v>
          </cell>
        </row>
        <row r="57">
          <cell r="A57" t="str">
            <v>Space HeatGroup 5</v>
          </cell>
          <cell r="B57" t="str">
            <v>NonResidential</v>
          </cell>
          <cell r="C57" t="str">
            <v>Group 5</v>
          </cell>
          <cell r="D57" t="str">
            <v>Industrial</v>
          </cell>
          <cell r="E57" t="str">
            <v>Electric</v>
          </cell>
          <cell r="F57" t="str">
            <v>Space Heat</v>
          </cell>
          <cell r="G57">
            <v>0</v>
          </cell>
        </row>
        <row r="58">
          <cell r="A58" t="str">
            <v>Water HeatGroup 5</v>
          </cell>
          <cell r="B58" t="str">
            <v>NonResidential</v>
          </cell>
          <cell r="C58" t="str">
            <v>Group 5</v>
          </cell>
          <cell r="D58" t="str">
            <v>Industrial</v>
          </cell>
          <cell r="E58" t="str">
            <v>Electric</v>
          </cell>
          <cell r="F58" t="str">
            <v>Water Heat</v>
          </cell>
          <cell r="G58">
            <v>1.3081E-4</v>
          </cell>
        </row>
        <row r="59">
          <cell r="A59" t="str">
            <v>CookingGroup 6</v>
          </cell>
          <cell r="B59" t="str">
            <v>NonResidential</v>
          </cell>
          <cell r="C59" t="str">
            <v>Group 6</v>
          </cell>
          <cell r="D59" t="str">
            <v>Agriculture</v>
          </cell>
          <cell r="E59" t="str">
            <v>Electric</v>
          </cell>
          <cell r="F59" t="str">
            <v>Cooking</v>
          </cell>
          <cell r="G59">
            <v>1.3081E-4</v>
          </cell>
        </row>
        <row r="60">
          <cell r="A60" t="str">
            <v>Cooling ChillersGroup 6</v>
          </cell>
          <cell r="B60" t="str">
            <v>NonResidential</v>
          </cell>
          <cell r="C60" t="str">
            <v>Group 6</v>
          </cell>
          <cell r="D60" t="str">
            <v>Agriculture</v>
          </cell>
          <cell r="E60" t="str">
            <v>Electric</v>
          </cell>
          <cell r="F60" t="str">
            <v>Cooling Chillers</v>
          </cell>
          <cell r="G60">
            <v>1.3081E-4</v>
          </cell>
        </row>
        <row r="61">
          <cell r="A61" t="str">
            <v>Cooling DXGroup 6</v>
          </cell>
          <cell r="B61" t="str">
            <v>NonResidential</v>
          </cell>
          <cell r="C61" t="str">
            <v>Group 6</v>
          </cell>
          <cell r="D61" t="str">
            <v>Agriculture</v>
          </cell>
          <cell r="E61" t="str">
            <v>Electric</v>
          </cell>
          <cell r="F61" t="str">
            <v>Cooling DX</v>
          </cell>
          <cell r="G61">
            <v>1.3081E-4</v>
          </cell>
        </row>
        <row r="62">
          <cell r="A62" t="str">
            <v>Ext LightingGroup 6</v>
          </cell>
          <cell r="B62" t="str">
            <v>NonResidential</v>
          </cell>
          <cell r="C62" t="str">
            <v>Group 6</v>
          </cell>
          <cell r="D62" t="str">
            <v>Agriculture</v>
          </cell>
          <cell r="E62" t="str">
            <v>Electric</v>
          </cell>
          <cell r="F62" t="str">
            <v>Ext Lighting</v>
          </cell>
          <cell r="G62">
            <v>1.3081E-4</v>
          </cell>
        </row>
        <row r="63">
          <cell r="A63" t="str">
            <v>Heat PumpGroup 6</v>
          </cell>
          <cell r="B63" t="str">
            <v>NonResidential</v>
          </cell>
          <cell r="C63" t="str">
            <v>Group 6</v>
          </cell>
          <cell r="D63" t="str">
            <v>Agriculture</v>
          </cell>
          <cell r="E63" t="str">
            <v>Electric</v>
          </cell>
          <cell r="F63" t="str">
            <v>Heat Pump</v>
          </cell>
          <cell r="G63">
            <v>1.3081E-4</v>
          </cell>
        </row>
        <row r="64">
          <cell r="A64" t="str">
            <v>HVAC AuxGroup 6</v>
          </cell>
          <cell r="B64" t="str">
            <v>NonResidential</v>
          </cell>
          <cell r="C64" t="str">
            <v>Group 6</v>
          </cell>
          <cell r="D64" t="str">
            <v>Agriculture</v>
          </cell>
          <cell r="E64" t="str">
            <v>Electric</v>
          </cell>
          <cell r="F64" t="str">
            <v>HVAC Aux</v>
          </cell>
          <cell r="G64">
            <v>1.3081E-4</v>
          </cell>
        </row>
        <row r="65">
          <cell r="A65" t="str">
            <v>LightingGroup 6</v>
          </cell>
          <cell r="B65" t="str">
            <v>NonResidential</v>
          </cell>
          <cell r="C65" t="str">
            <v>Group 6</v>
          </cell>
          <cell r="D65" t="str">
            <v>Agriculture</v>
          </cell>
          <cell r="E65" t="str">
            <v>Electric</v>
          </cell>
          <cell r="F65" t="str">
            <v>Lighting</v>
          </cell>
          <cell r="G65">
            <v>1.3081E-4</v>
          </cell>
        </row>
        <row r="66">
          <cell r="A66" t="str">
            <v>Other Plug LoadGroup 6</v>
          </cell>
          <cell r="B66" t="str">
            <v>NonResidential</v>
          </cell>
          <cell r="C66" t="str">
            <v>Group 6</v>
          </cell>
          <cell r="D66" t="str">
            <v>Agriculture</v>
          </cell>
          <cell r="E66" t="str">
            <v>Electric</v>
          </cell>
          <cell r="F66" t="str">
            <v>Other Plug Load</v>
          </cell>
          <cell r="G66">
            <v>1.3081E-4</v>
          </cell>
        </row>
        <row r="67">
          <cell r="A67" t="str">
            <v>RefrigerationGroup 6</v>
          </cell>
          <cell r="B67" t="str">
            <v>NonResidential</v>
          </cell>
          <cell r="C67" t="str">
            <v>Group 6</v>
          </cell>
          <cell r="D67" t="str">
            <v>Agriculture</v>
          </cell>
          <cell r="E67" t="str">
            <v>Electric</v>
          </cell>
          <cell r="F67" t="str">
            <v>Refrigeration</v>
          </cell>
          <cell r="G67">
            <v>1.3081E-4</v>
          </cell>
        </row>
        <row r="68">
          <cell r="A68" t="str">
            <v>Space HeatGroup 6</v>
          </cell>
          <cell r="B68" t="str">
            <v>NonResidential</v>
          </cell>
          <cell r="C68" t="str">
            <v>Group 6</v>
          </cell>
          <cell r="D68" t="str">
            <v>Agriculture</v>
          </cell>
          <cell r="E68" t="str">
            <v>Electric</v>
          </cell>
          <cell r="F68" t="str">
            <v>Space Heat</v>
          </cell>
          <cell r="G68">
            <v>0</v>
          </cell>
        </row>
        <row r="69">
          <cell r="A69" t="str">
            <v>Water HeatGroup 6</v>
          </cell>
          <cell r="B69" t="str">
            <v>NonResidential</v>
          </cell>
          <cell r="C69" t="str">
            <v>Group 6</v>
          </cell>
          <cell r="D69" t="str">
            <v>Agriculture</v>
          </cell>
          <cell r="E69" t="str">
            <v>Electric</v>
          </cell>
          <cell r="F69" t="str">
            <v>Water Heat</v>
          </cell>
          <cell r="G69">
            <v>1.3081E-4</v>
          </cell>
        </row>
        <row r="70">
          <cell r="A70" t="str">
            <v>CookingAll Commercial</v>
          </cell>
          <cell r="B70" t="str">
            <v>NonResidential</v>
          </cell>
          <cell r="C70" t="str">
            <v>All Commercial</v>
          </cell>
          <cell r="D70" t="str">
            <v>All Commercial</v>
          </cell>
          <cell r="E70" t="str">
            <v>Electric</v>
          </cell>
          <cell r="F70" t="str">
            <v>Cooking</v>
          </cell>
          <cell r="G70">
            <v>1.6867461119763775E-4</v>
          </cell>
        </row>
        <row r="71">
          <cell r="A71" t="str">
            <v>Cooling ChillersAll Commercial</v>
          </cell>
          <cell r="B71" t="str">
            <v>NonResidential</v>
          </cell>
          <cell r="C71" t="str">
            <v>All Commercial</v>
          </cell>
          <cell r="D71" t="str">
            <v>All Commercial</v>
          </cell>
          <cell r="E71" t="str">
            <v>Electric</v>
          </cell>
          <cell r="F71" t="str">
            <v>Cooling Chillers</v>
          </cell>
          <cell r="G71">
            <v>5.2603724298334322E-4</v>
          </cell>
        </row>
        <row r="72">
          <cell r="A72" t="str">
            <v>Cooling DXAll Commercial</v>
          </cell>
          <cell r="B72" t="str">
            <v>NonResidential</v>
          </cell>
          <cell r="C72" t="str">
            <v>All Commercial</v>
          </cell>
          <cell r="D72" t="str">
            <v>All Commercial</v>
          </cell>
          <cell r="E72" t="str">
            <v>Electric</v>
          </cell>
          <cell r="F72" t="str">
            <v>Cooling DX</v>
          </cell>
          <cell r="G72">
            <v>5.3998326133484912E-4</v>
          </cell>
        </row>
        <row r="73">
          <cell r="A73" t="str">
            <v>Ext LightingAll Commercial</v>
          </cell>
          <cell r="B73" t="str">
            <v>NonResidential</v>
          </cell>
          <cell r="C73" t="str">
            <v>All Commercial</v>
          </cell>
          <cell r="D73" t="str">
            <v>All Commercial</v>
          </cell>
          <cell r="E73" t="str">
            <v>Electric</v>
          </cell>
          <cell r="F73" t="str">
            <v>Ext Lighting</v>
          </cell>
          <cell r="G73">
            <v>2.0595951976765003E-4</v>
          </cell>
        </row>
        <row r="74">
          <cell r="A74" t="str">
            <v>Heat PumpAll Commercial</v>
          </cell>
          <cell r="B74" t="str">
            <v>NonResidential</v>
          </cell>
          <cell r="C74" t="str">
            <v>All Commercial</v>
          </cell>
          <cell r="D74" t="str">
            <v>All Commercial</v>
          </cell>
          <cell r="E74" t="str">
            <v>Electric</v>
          </cell>
          <cell r="F74" t="str">
            <v>Heat Pump</v>
          </cell>
          <cell r="G74">
            <v>1.5942925565624777E-4</v>
          </cell>
        </row>
        <row r="75">
          <cell r="A75" t="str">
            <v>HVAC AuxAll Commercial</v>
          </cell>
          <cell r="B75" t="str">
            <v>NonResidential</v>
          </cell>
          <cell r="C75" t="str">
            <v>All Commercial</v>
          </cell>
          <cell r="D75" t="str">
            <v>All Commercial</v>
          </cell>
          <cell r="E75" t="str">
            <v>Electric</v>
          </cell>
          <cell r="F75" t="str">
            <v>HVAC Aux</v>
          </cell>
          <cell r="G75">
            <v>1.7973466202304012E-4</v>
          </cell>
        </row>
        <row r="76">
          <cell r="A76" t="str">
            <v>LightingAll Commercial</v>
          </cell>
          <cell r="B76" t="str">
            <v>NonResidential</v>
          </cell>
          <cell r="C76" t="str">
            <v>All Commercial</v>
          </cell>
          <cell r="D76" t="str">
            <v>All Commercial</v>
          </cell>
          <cell r="E76" t="str">
            <v>Electric</v>
          </cell>
          <cell r="F76" t="str">
            <v>Lighting</v>
          </cell>
          <cell r="G76">
            <v>2.0796084409024183E-4</v>
          </cell>
        </row>
        <row r="77">
          <cell r="A77" t="str">
            <v>Other Plug LoadAll Commercial</v>
          </cell>
          <cell r="B77" t="str">
            <v>NonResidential</v>
          </cell>
          <cell r="C77" t="str">
            <v>All Commercial</v>
          </cell>
          <cell r="D77" t="str">
            <v>All Commercial</v>
          </cell>
          <cell r="E77" t="str">
            <v>Electric</v>
          </cell>
          <cell r="F77" t="str">
            <v>Other Plug Load</v>
          </cell>
          <cell r="G77">
            <v>1.6134E-4</v>
          </cell>
        </row>
        <row r="78">
          <cell r="A78" t="str">
            <v>RefrigerationAll Commercial</v>
          </cell>
          <cell r="B78" t="str">
            <v>NonResidential</v>
          </cell>
          <cell r="C78" t="str">
            <v>All Commercial</v>
          </cell>
          <cell r="D78" t="str">
            <v>All Commercial</v>
          </cell>
          <cell r="E78" t="str">
            <v>Electric</v>
          </cell>
          <cell r="F78" t="str">
            <v>Refrigeration</v>
          </cell>
          <cell r="G78">
            <v>1.4802000000000004E-4</v>
          </cell>
        </row>
        <row r="79">
          <cell r="A79" t="str">
            <v>Space HeatAll Commercial</v>
          </cell>
          <cell r="B79" t="str">
            <v>NonResidential</v>
          </cell>
          <cell r="C79" t="str">
            <v>All Commercial</v>
          </cell>
          <cell r="D79" t="str">
            <v>All Commercial</v>
          </cell>
          <cell r="E79" t="str">
            <v>Electric</v>
          </cell>
          <cell r="F79" t="str">
            <v>Space Heat</v>
          </cell>
          <cell r="G79">
            <v>0</v>
          </cell>
        </row>
        <row r="80">
          <cell r="A80" t="str">
            <v>Water HeatAll Commercial</v>
          </cell>
          <cell r="B80" t="str">
            <v>NonResidential</v>
          </cell>
          <cell r="C80" t="str">
            <v>All Commercial</v>
          </cell>
          <cell r="D80" t="str">
            <v>All Commercial</v>
          </cell>
          <cell r="E80" t="str">
            <v>Electric</v>
          </cell>
          <cell r="F80" t="str">
            <v>Water Heat</v>
          </cell>
          <cell r="G80">
            <v>2.0626070670264906E-4</v>
          </cell>
        </row>
        <row r="81">
          <cell r="A81" t="str">
            <v>CookingAll Residential</v>
          </cell>
          <cell r="B81" t="str">
            <v>Residential</v>
          </cell>
          <cell r="C81" t="str">
            <v>All Residential</v>
          </cell>
          <cell r="D81" t="str">
            <v>All Residential</v>
          </cell>
          <cell r="E81" t="str">
            <v>Electric</v>
          </cell>
          <cell r="F81" t="str">
            <v>Cooking</v>
          </cell>
          <cell r="G81">
            <v>1.142543235550484E-4</v>
          </cell>
        </row>
        <row r="82">
          <cell r="A82" t="str">
            <v>Cooling DXAll Residential</v>
          </cell>
          <cell r="B82" t="str">
            <v>Residential</v>
          </cell>
          <cell r="C82" t="str">
            <v>All Residential</v>
          </cell>
          <cell r="D82" t="str">
            <v>All Residential</v>
          </cell>
          <cell r="E82" t="str">
            <v>Electric</v>
          </cell>
          <cell r="F82" t="str">
            <v>Cooling DX</v>
          </cell>
          <cell r="G82">
            <v>1.0048830839678486E-3</v>
          </cell>
        </row>
        <row r="83">
          <cell r="A83" t="str">
            <v>Ext LightingAll Residential</v>
          </cell>
          <cell r="B83" t="str">
            <v>Residential</v>
          </cell>
          <cell r="C83" t="str">
            <v>All Residential</v>
          </cell>
          <cell r="D83" t="str">
            <v>All Residential</v>
          </cell>
          <cell r="E83" t="str">
            <v>Electric</v>
          </cell>
          <cell r="F83" t="str">
            <v>Ext Lighting</v>
          </cell>
          <cell r="G83">
            <v>6.7688242680034495E-5</v>
          </cell>
        </row>
        <row r="84">
          <cell r="A84" t="str">
            <v>Heat PumpAll Residential</v>
          </cell>
          <cell r="B84" t="str">
            <v>Residential</v>
          </cell>
          <cell r="C84" t="str">
            <v>All Residential</v>
          </cell>
          <cell r="D84" t="str">
            <v>All Residential</v>
          </cell>
          <cell r="E84" t="str">
            <v>Electric</v>
          </cell>
          <cell r="F84" t="str">
            <v>Heat Pump</v>
          </cell>
          <cell r="G84">
            <v>1.7869000000000004E-4</v>
          </cell>
        </row>
        <row r="85">
          <cell r="A85" t="str">
            <v>HVAC AuxAll Residential</v>
          </cell>
          <cell r="B85" t="str">
            <v>Residential</v>
          </cell>
          <cell r="C85" t="str">
            <v>All Residential</v>
          </cell>
          <cell r="D85" t="str">
            <v>All Residential</v>
          </cell>
          <cell r="E85" t="str">
            <v>Electric</v>
          </cell>
          <cell r="F85" t="str">
            <v>HVAC Aux</v>
          </cell>
          <cell r="G85">
            <v>4.6735662405145433E-4</v>
          </cell>
        </row>
        <row r="86">
          <cell r="A86" t="str">
            <v>LightingAll Residential</v>
          </cell>
          <cell r="B86" t="str">
            <v>Residential</v>
          </cell>
          <cell r="C86" t="str">
            <v>All Residential</v>
          </cell>
          <cell r="D86" t="str">
            <v>All Residential</v>
          </cell>
          <cell r="E86" t="str">
            <v>Electric</v>
          </cell>
          <cell r="F86" t="str">
            <v>Lighting</v>
          </cell>
          <cell r="G86">
            <v>6.7688242680034495E-5</v>
          </cell>
        </row>
        <row r="87">
          <cell r="A87" t="str">
            <v>Other Plug LoadAll Residential</v>
          </cell>
          <cell r="B87" t="str">
            <v>Residential</v>
          </cell>
          <cell r="C87" t="str">
            <v>All Residential</v>
          </cell>
          <cell r="D87" t="str">
            <v>All Residential</v>
          </cell>
          <cell r="E87" t="str">
            <v>Electric</v>
          </cell>
          <cell r="F87" t="str">
            <v>Other Plug Load</v>
          </cell>
          <cell r="G87">
            <v>1.1427369066931072E-4</v>
          </cell>
        </row>
        <row r="88">
          <cell r="A88" t="str">
            <v>Space HeatAll Residential</v>
          </cell>
          <cell r="B88" t="str">
            <v>Residential</v>
          </cell>
          <cell r="C88" t="str">
            <v>All Residential</v>
          </cell>
          <cell r="D88" t="str">
            <v>All Residential</v>
          </cell>
          <cell r="E88" t="str">
            <v>Electric</v>
          </cell>
          <cell r="F88" t="str">
            <v>Space Heat</v>
          </cell>
          <cell r="G88">
            <v>0</v>
          </cell>
        </row>
        <row r="89">
          <cell r="A89" t="str">
            <v>Water HeatAll Residential</v>
          </cell>
          <cell r="B89" t="str">
            <v>Residential</v>
          </cell>
          <cell r="C89" t="str">
            <v>All Residential</v>
          </cell>
          <cell r="D89" t="str">
            <v>All Residential</v>
          </cell>
          <cell r="E89" t="str">
            <v>Electric</v>
          </cell>
          <cell r="F89" t="str">
            <v>Water Heat</v>
          </cell>
          <cell r="G89">
            <v>9.8847485833222608E-5</v>
          </cell>
        </row>
        <row r="90">
          <cell r="A90" t="str">
            <v>CookingGroup 1</v>
          </cell>
          <cell r="B90" t="str">
            <v>NonResidential</v>
          </cell>
          <cell r="C90" t="str">
            <v>Group 1</v>
          </cell>
          <cell r="D90" t="str">
            <v>Grocery, Convenience Store, and Restaurant</v>
          </cell>
          <cell r="E90" t="str">
            <v>Gas</v>
          </cell>
          <cell r="F90" t="str">
            <v>Cooking</v>
          </cell>
          <cell r="G90">
            <v>3.0737195977481361E-3</v>
          </cell>
        </row>
        <row r="91">
          <cell r="A91" t="str">
            <v>Space Heat BoilerGroup 1</v>
          </cell>
          <cell r="B91" t="str">
            <v>NonResidential</v>
          </cell>
          <cell r="C91" t="str">
            <v>Group 1</v>
          </cell>
          <cell r="D91" t="str">
            <v>Grocery, Convenience Store, and Restaurant</v>
          </cell>
          <cell r="E91" t="str">
            <v>Gas</v>
          </cell>
          <cell r="F91" t="str">
            <v>Space Heat Boiler</v>
          </cell>
          <cell r="G91">
            <v>1.0834038467604806E-2</v>
          </cell>
        </row>
        <row r="92">
          <cell r="A92" t="str">
            <v>Space Heat FurnaceGroup 1</v>
          </cell>
          <cell r="B92" t="str">
            <v>NonResidential</v>
          </cell>
          <cell r="C92" t="str">
            <v>Group 1</v>
          </cell>
          <cell r="D92" t="str">
            <v>Grocery, Convenience Store, and Restaurant</v>
          </cell>
          <cell r="E92" t="str">
            <v>Gas</v>
          </cell>
          <cell r="F92" t="str">
            <v>Space Heat Furnace</v>
          </cell>
          <cell r="G92">
            <v>1.0834038467604806E-2</v>
          </cell>
        </row>
        <row r="93">
          <cell r="A93" t="str">
            <v>Space Heat OtherGroup 1</v>
          </cell>
          <cell r="B93" t="str">
            <v>NonResidential</v>
          </cell>
          <cell r="C93" t="str">
            <v>Group 1</v>
          </cell>
          <cell r="D93" t="str">
            <v>Grocery, Convenience Store, and Restaurant</v>
          </cell>
          <cell r="E93" t="str">
            <v>Gas</v>
          </cell>
          <cell r="F93" t="str">
            <v>Space Heat Other</v>
          </cell>
          <cell r="G93">
            <v>1.1081563637656382E-2</v>
          </cell>
        </row>
        <row r="94">
          <cell r="A94" t="str">
            <v>Water HeatGroup 1</v>
          </cell>
          <cell r="B94" t="str">
            <v>NonResidential</v>
          </cell>
          <cell r="C94" t="str">
            <v>Group 1</v>
          </cell>
          <cell r="D94" t="str">
            <v>Grocery, Convenience Store, and Restaurant</v>
          </cell>
          <cell r="E94" t="str">
            <v>Gas</v>
          </cell>
          <cell r="F94" t="str">
            <v>Water Heat</v>
          </cell>
          <cell r="G94">
            <v>6.851038416188593E-4</v>
          </cell>
        </row>
        <row r="95">
          <cell r="A95" t="str">
            <v>CookingGroup 2</v>
          </cell>
          <cell r="B95" t="str">
            <v>NonResidential</v>
          </cell>
          <cell r="C95" t="str">
            <v>Group 2</v>
          </cell>
          <cell r="D95" t="str">
            <v xml:space="preserve">Lodging, Hospital, and Multifamily </v>
          </cell>
          <cell r="E95" t="str">
            <v>Gas</v>
          </cell>
          <cell r="F95" t="str">
            <v>Cooking</v>
          </cell>
          <cell r="G95">
            <v>2.937719311920836E-3</v>
          </cell>
        </row>
        <row r="96">
          <cell r="A96" t="str">
            <v>Space Heat BoilerGroup 2</v>
          </cell>
          <cell r="B96" t="str">
            <v>NonResidential</v>
          </cell>
          <cell r="C96" t="str">
            <v>Group 2</v>
          </cell>
          <cell r="D96" t="str">
            <v xml:space="preserve">Lodging, Hospital, and Multifamily </v>
          </cell>
          <cell r="E96" t="str">
            <v>Gas</v>
          </cell>
          <cell r="F96" t="str">
            <v>Space Heat Boiler</v>
          </cell>
          <cell r="G96">
            <v>1.1492218240392885E-2</v>
          </cell>
        </row>
        <row r="97">
          <cell r="A97" t="str">
            <v>Space Heat FurnaceGroup 2</v>
          </cell>
          <cell r="B97" t="str">
            <v>NonResidential</v>
          </cell>
          <cell r="C97" t="str">
            <v>Group 2</v>
          </cell>
          <cell r="D97" t="str">
            <v xml:space="preserve">Lodging, Hospital, and Multifamily </v>
          </cell>
          <cell r="E97" t="str">
            <v>Gas</v>
          </cell>
          <cell r="F97" t="str">
            <v>Space Heat Furnace</v>
          </cell>
          <cell r="G97">
            <v>9.9541299590935797E-3</v>
          </cell>
        </row>
        <row r="98">
          <cell r="A98" t="str">
            <v>Space Heat OtherGroup 2</v>
          </cell>
          <cell r="B98" t="str">
            <v>NonResidential</v>
          </cell>
          <cell r="C98" t="str">
            <v>Group 2</v>
          </cell>
          <cell r="D98" t="str">
            <v xml:space="preserve">Lodging, Hospital, and Multifamily </v>
          </cell>
          <cell r="E98" t="str">
            <v>Gas</v>
          </cell>
          <cell r="F98" t="str">
            <v>Space Heat Other</v>
          </cell>
          <cell r="G98">
            <v>7.3946330457788697E-3</v>
          </cell>
        </row>
        <row r="99">
          <cell r="A99" t="str">
            <v>Water HeatGroup 2</v>
          </cell>
          <cell r="B99" t="str">
            <v>NonResidential</v>
          </cell>
          <cell r="C99" t="str">
            <v>Group 2</v>
          </cell>
          <cell r="D99" t="str">
            <v xml:space="preserve">Lodging, Hospital, and Multifamily </v>
          </cell>
          <cell r="E99" t="str">
            <v>Gas</v>
          </cell>
          <cell r="F99" t="str">
            <v>Water Heat</v>
          </cell>
          <cell r="G99">
            <v>1.7681347472464869E-3</v>
          </cell>
        </row>
        <row r="100">
          <cell r="A100" t="str">
            <v>CookingGroup 3</v>
          </cell>
          <cell r="B100" t="str">
            <v>NonResidential</v>
          </cell>
          <cell r="C100" t="str">
            <v>Group 3</v>
          </cell>
          <cell r="D100" t="str">
            <v>Health Clinic, Church, Warehouse, and Other Commercial</v>
          </cell>
          <cell r="E100" t="str">
            <v>Gas</v>
          </cell>
          <cell r="F100" t="str">
            <v>Cooking</v>
          </cell>
          <cell r="G100">
            <v>3.4549300000000006E-3</v>
          </cell>
        </row>
        <row r="101">
          <cell r="A101" t="str">
            <v>Space Heat BoilerGroup 3</v>
          </cell>
          <cell r="B101" t="str">
            <v>NonResidential</v>
          </cell>
          <cell r="C101" t="str">
            <v>Group 3</v>
          </cell>
          <cell r="D101" t="str">
            <v>Health Clinic, Church, Warehouse, and Other Commercial</v>
          </cell>
          <cell r="E101" t="str">
            <v>Gas</v>
          </cell>
          <cell r="F101" t="str">
            <v>Space Heat Boiler</v>
          </cell>
          <cell r="G101">
            <v>9.8081447413176908E-3</v>
          </cell>
        </row>
        <row r="102">
          <cell r="A102" t="str">
            <v>Space Heat FurnaceGroup 3</v>
          </cell>
          <cell r="B102" t="str">
            <v>NonResidential</v>
          </cell>
          <cell r="C102" t="str">
            <v>Group 3</v>
          </cell>
          <cell r="D102" t="str">
            <v>Health Clinic, Church, Warehouse, and Other Commercial</v>
          </cell>
          <cell r="E102" t="str">
            <v>Gas</v>
          </cell>
          <cell r="F102" t="str">
            <v>Space Heat Furnace</v>
          </cell>
          <cell r="G102">
            <v>6.5452729225917309E-3</v>
          </cell>
        </row>
        <row r="103">
          <cell r="A103" t="str">
            <v>Space Heat OtherGroup 3</v>
          </cell>
          <cell r="B103" t="str">
            <v>NonResidential</v>
          </cell>
          <cell r="C103" t="str">
            <v>Group 3</v>
          </cell>
          <cell r="D103" t="str">
            <v>Health Clinic, Church, Warehouse, and Other Commercial</v>
          </cell>
          <cell r="E103" t="str">
            <v>Gas</v>
          </cell>
          <cell r="F103" t="str">
            <v>Space Heat Other</v>
          </cell>
          <cell r="G103">
            <v>5.3412498143847239E-3</v>
          </cell>
        </row>
        <row r="104">
          <cell r="A104" t="str">
            <v>Water HeatGroup 3</v>
          </cell>
          <cell r="B104" t="str">
            <v>NonResidential</v>
          </cell>
          <cell r="C104" t="str">
            <v>Group 3</v>
          </cell>
          <cell r="D104" t="str">
            <v>Health Clinic, Church, Warehouse, and Other Commercial</v>
          </cell>
          <cell r="E104" t="str">
            <v>Gas</v>
          </cell>
          <cell r="F104" t="str">
            <v>Water Heat</v>
          </cell>
          <cell r="G104">
            <v>6.8951949449646578E-4</v>
          </cell>
        </row>
        <row r="105">
          <cell r="A105" t="str">
            <v>CookingGroup 4</v>
          </cell>
          <cell r="B105" t="str">
            <v>NonResidential</v>
          </cell>
          <cell r="C105" t="str">
            <v>Group 4</v>
          </cell>
          <cell r="D105" t="str">
            <v>Education, Office and Retail</v>
          </cell>
          <cell r="E105" t="str">
            <v>Gas</v>
          </cell>
          <cell r="F105" t="str">
            <v>Cooking</v>
          </cell>
          <cell r="G105">
            <v>5.2693999999999983E-4</v>
          </cell>
        </row>
        <row r="106">
          <cell r="A106" t="str">
            <v>Space Heat BoilerGroup 4</v>
          </cell>
          <cell r="B106" t="str">
            <v>NonResidential</v>
          </cell>
          <cell r="C106" t="str">
            <v>Group 4</v>
          </cell>
          <cell r="D106" t="str">
            <v>Education, Office and Retail</v>
          </cell>
          <cell r="E106" t="str">
            <v>Gas</v>
          </cell>
          <cell r="F106" t="str">
            <v>Space Heat Boiler</v>
          </cell>
          <cell r="G106">
            <v>1.1843439509061401E-2</v>
          </cell>
        </row>
        <row r="107">
          <cell r="A107" t="str">
            <v>Space Heat FurnaceGroup 4</v>
          </cell>
          <cell r="B107" t="str">
            <v>NonResidential</v>
          </cell>
          <cell r="C107" t="str">
            <v>Group 4</v>
          </cell>
          <cell r="D107" t="str">
            <v>Education, Office and Retail</v>
          </cell>
          <cell r="E107" t="str">
            <v>Gas</v>
          </cell>
          <cell r="F107" t="str">
            <v>Space Heat Furnace</v>
          </cell>
          <cell r="G107">
            <v>1.1441780598269492E-2</v>
          </cell>
        </row>
        <row r="108">
          <cell r="A108" t="str">
            <v>Space Heat OtherGroup 4</v>
          </cell>
          <cell r="B108" t="str">
            <v>NonResidential</v>
          </cell>
          <cell r="C108" t="str">
            <v>Group 4</v>
          </cell>
          <cell r="D108" t="str">
            <v>Education, Office and Retail</v>
          </cell>
          <cell r="E108" t="str">
            <v>Gas</v>
          </cell>
          <cell r="F108" t="str">
            <v>Space Heat Other</v>
          </cell>
          <cell r="G108">
            <v>1.0452478383933393E-2</v>
          </cell>
        </row>
        <row r="109">
          <cell r="A109" t="str">
            <v>Water HeatGroup 4</v>
          </cell>
          <cell r="B109" t="str">
            <v>NonResidential</v>
          </cell>
          <cell r="C109" t="str">
            <v>Group 4</v>
          </cell>
          <cell r="D109" t="str">
            <v>Education, Office and Retail</v>
          </cell>
          <cell r="E109" t="str">
            <v>Gas</v>
          </cell>
          <cell r="F109" t="str">
            <v>Water Heat</v>
          </cell>
          <cell r="G109">
            <v>5.7778368664451632E-4</v>
          </cell>
        </row>
        <row r="110">
          <cell r="A110" t="str">
            <v>CookingGroup 5</v>
          </cell>
          <cell r="B110" t="str">
            <v>NonResidential</v>
          </cell>
          <cell r="C110" t="str">
            <v>Group 5</v>
          </cell>
          <cell r="D110" t="str">
            <v>Industrial</v>
          </cell>
          <cell r="E110" t="str">
            <v>Gas</v>
          </cell>
          <cell r="F110" t="str">
            <v>Cooking</v>
          </cell>
          <cell r="G110">
            <v>0</v>
          </cell>
        </row>
        <row r="111">
          <cell r="A111" t="str">
            <v>Space Heat BoilerGroup 5</v>
          </cell>
          <cell r="B111" t="str">
            <v>NonResidential</v>
          </cell>
          <cell r="C111" t="str">
            <v>Group 5</v>
          </cell>
          <cell r="D111" t="str">
            <v>Industrial</v>
          </cell>
          <cell r="E111" t="str">
            <v>Gas</v>
          </cell>
          <cell r="F111" t="str">
            <v>Space Heat Boiler</v>
          </cell>
          <cell r="G111">
            <v>0</v>
          </cell>
        </row>
        <row r="112">
          <cell r="A112" t="str">
            <v>Space Heat FurnaceGroup 5</v>
          </cell>
          <cell r="B112" t="str">
            <v>NonResidential</v>
          </cell>
          <cell r="C112" t="str">
            <v>Group 5</v>
          </cell>
          <cell r="D112" t="str">
            <v>Industrial</v>
          </cell>
          <cell r="E112" t="str">
            <v>Gas</v>
          </cell>
          <cell r="F112" t="str">
            <v>Space Heat Furnace</v>
          </cell>
          <cell r="G112">
            <v>0</v>
          </cell>
        </row>
        <row r="113">
          <cell r="A113" t="str">
            <v>Space Heat OtherGroup 5</v>
          </cell>
          <cell r="B113" t="str">
            <v>NonResidential</v>
          </cell>
          <cell r="C113" t="str">
            <v>Group 5</v>
          </cell>
          <cell r="D113" t="str">
            <v>Industrial</v>
          </cell>
          <cell r="E113" t="str">
            <v>Gas</v>
          </cell>
          <cell r="F113" t="str">
            <v>Space Heat Other</v>
          </cell>
          <cell r="G113">
            <v>0</v>
          </cell>
        </row>
        <row r="114">
          <cell r="A114" t="str">
            <v>Water HeatGroup 5</v>
          </cell>
          <cell r="B114" t="str">
            <v>NonResidential</v>
          </cell>
          <cell r="C114" t="str">
            <v>Group 5</v>
          </cell>
          <cell r="D114" t="str">
            <v>Industrial</v>
          </cell>
          <cell r="E114" t="str">
            <v>Gas</v>
          </cell>
          <cell r="F114" t="str">
            <v>Water Heat</v>
          </cell>
          <cell r="G114">
            <v>0</v>
          </cell>
        </row>
        <row r="115">
          <cell r="A115" t="str">
            <v>CookingGroup 6</v>
          </cell>
          <cell r="B115" t="str">
            <v>NonResidential</v>
          </cell>
          <cell r="C115" t="str">
            <v>Group 6</v>
          </cell>
          <cell r="D115" t="str">
            <v>Agriculture</v>
          </cell>
          <cell r="E115" t="str">
            <v>Gas</v>
          </cell>
          <cell r="F115" t="str">
            <v>Cooking</v>
          </cell>
          <cell r="G115">
            <v>0</v>
          </cell>
        </row>
        <row r="116">
          <cell r="A116" t="str">
            <v>Space Heat BoilerGroup 6</v>
          </cell>
          <cell r="B116" t="str">
            <v>NonResidential</v>
          </cell>
          <cell r="C116" t="str">
            <v>Group 6</v>
          </cell>
          <cell r="D116" t="str">
            <v>Agriculture</v>
          </cell>
          <cell r="E116" t="str">
            <v>Gas</v>
          </cell>
          <cell r="F116" t="str">
            <v>Space Heat Boiler</v>
          </cell>
          <cell r="G116">
            <v>0</v>
          </cell>
        </row>
        <row r="117">
          <cell r="A117" t="str">
            <v>Space Heat FurnaceGroup 6</v>
          </cell>
          <cell r="B117" t="str">
            <v>NonResidential</v>
          </cell>
          <cell r="C117" t="str">
            <v>Group 6</v>
          </cell>
          <cell r="D117" t="str">
            <v>Agriculture</v>
          </cell>
          <cell r="E117" t="str">
            <v>Gas</v>
          </cell>
          <cell r="F117" t="str">
            <v>Space Heat Furnace</v>
          </cell>
          <cell r="G117">
            <v>0</v>
          </cell>
        </row>
        <row r="118">
          <cell r="A118" t="str">
            <v>Space Heat OtherGroup 6</v>
          </cell>
          <cell r="B118" t="str">
            <v>NonResidential</v>
          </cell>
          <cell r="C118" t="str">
            <v>Group 6</v>
          </cell>
          <cell r="D118" t="str">
            <v>Agriculture</v>
          </cell>
          <cell r="E118" t="str">
            <v>Gas</v>
          </cell>
          <cell r="F118" t="str">
            <v>Space Heat Other</v>
          </cell>
          <cell r="G118">
            <v>0</v>
          </cell>
        </row>
        <row r="119">
          <cell r="A119" t="str">
            <v>Water HeatGroup 6</v>
          </cell>
          <cell r="B119" t="str">
            <v>NonResidential</v>
          </cell>
          <cell r="C119" t="str">
            <v>Group 6</v>
          </cell>
          <cell r="D119" t="str">
            <v>Agriculture</v>
          </cell>
          <cell r="E119" t="str">
            <v>Gas</v>
          </cell>
          <cell r="F119" t="str">
            <v>Water Heat</v>
          </cell>
          <cell r="G119">
            <v>0</v>
          </cell>
        </row>
        <row r="120">
          <cell r="A120" t="str">
            <v>CookingAll Commercial</v>
          </cell>
          <cell r="B120" t="str">
            <v>NonResidential</v>
          </cell>
          <cell r="C120" t="str">
            <v>All Commercial</v>
          </cell>
          <cell r="D120" t="str">
            <v>All Commercial</v>
          </cell>
          <cell r="E120" t="str">
            <v>Gas</v>
          </cell>
          <cell r="F120" t="str">
            <v>Cooking</v>
          </cell>
          <cell r="G120">
            <v>2.5900549736482025E-3</v>
          </cell>
        </row>
        <row r="121">
          <cell r="A121" t="str">
            <v>Space Heat BoilerAll Commercial</v>
          </cell>
          <cell r="B121" t="str">
            <v>NonResidential</v>
          </cell>
          <cell r="C121" t="str">
            <v>All Commercial</v>
          </cell>
          <cell r="D121" t="str">
            <v>All Commercial</v>
          </cell>
          <cell r="E121" t="str">
            <v>Gas</v>
          </cell>
          <cell r="F121" t="str">
            <v>Space Heat Boiler</v>
          </cell>
          <cell r="G121">
            <v>1.1638809361105888E-2</v>
          </cell>
        </row>
        <row r="122">
          <cell r="A122" t="str">
            <v>Space Heat FurnaceAll Commercial</v>
          </cell>
          <cell r="B122" t="str">
            <v>NonResidential</v>
          </cell>
          <cell r="C122" t="str">
            <v>All Commercial</v>
          </cell>
          <cell r="D122" t="str">
            <v>All Commercial</v>
          </cell>
          <cell r="E122" t="str">
            <v>Gas</v>
          </cell>
          <cell r="F122" t="str">
            <v>Space Heat Furnace</v>
          </cell>
          <cell r="G122">
            <v>8.8352670917611256E-3</v>
          </cell>
        </row>
        <row r="123">
          <cell r="A123" t="str">
            <v>Space Heat OtherAll Commercial</v>
          </cell>
          <cell r="B123" t="str">
            <v>NonResidential</v>
          </cell>
          <cell r="C123" t="str">
            <v>All Commercial</v>
          </cell>
          <cell r="D123" t="str">
            <v>All Commercial</v>
          </cell>
          <cell r="E123" t="str">
            <v>Gas</v>
          </cell>
          <cell r="F123" t="str">
            <v>Space Heat Other</v>
          </cell>
          <cell r="G123">
            <v>8.3130988881964813E-3</v>
          </cell>
        </row>
        <row r="124">
          <cell r="A124" t="str">
            <v>Water HeatAll Commercial</v>
          </cell>
          <cell r="B124" t="str">
            <v>NonResidential</v>
          </cell>
          <cell r="C124" t="str">
            <v>All Commercial</v>
          </cell>
          <cell r="D124" t="str">
            <v>All Commercial</v>
          </cell>
          <cell r="E124" t="str">
            <v>Gas</v>
          </cell>
          <cell r="F124" t="str">
            <v>Water Heat</v>
          </cell>
          <cell r="G124">
            <v>6.8205803291100122E-4</v>
          </cell>
        </row>
        <row r="125">
          <cell r="A125" t="str">
            <v>CookingAll Residential</v>
          </cell>
          <cell r="B125" t="str">
            <v>Residential</v>
          </cell>
          <cell r="C125" t="str">
            <v>All Residential</v>
          </cell>
          <cell r="D125" t="str">
            <v>All Residential</v>
          </cell>
          <cell r="E125" t="str">
            <v>Gas</v>
          </cell>
          <cell r="F125" t="str">
            <v>Cooking</v>
          </cell>
          <cell r="G125">
            <v>2.9393073242052273E-3</v>
          </cell>
        </row>
        <row r="126">
          <cell r="A126" t="str">
            <v>Space Heat BoilerAll Residential</v>
          </cell>
          <cell r="B126" t="str">
            <v>Residential</v>
          </cell>
          <cell r="C126" t="str">
            <v>All Residential</v>
          </cell>
          <cell r="D126" t="str">
            <v>All Residential</v>
          </cell>
          <cell r="E126" t="str">
            <v>Gas</v>
          </cell>
          <cell r="F126" t="str">
            <v>Space Heat Boiler</v>
          </cell>
          <cell r="G126">
            <v>9.6653749567563348E-3</v>
          </cell>
        </row>
        <row r="127">
          <cell r="A127" t="str">
            <v>Space Heat FurnaceAll Residential</v>
          </cell>
          <cell r="B127" t="str">
            <v>Residential</v>
          </cell>
          <cell r="C127" t="str">
            <v>All Residential</v>
          </cell>
          <cell r="D127" t="str">
            <v>All Residential</v>
          </cell>
          <cell r="E127" t="str">
            <v>Gas</v>
          </cell>
          <cell r="F127" t="str">
            <v>Space Heat Furnace</v>
          </cell>
          <cell r="G127">
            <v>9.6152350191743494E-3</v>
          </cell>
        </row>
        <row r="128">
          <cell r="A128" t="str">
            <v>Water HeatAll Residential</v>
          </cell>
          <cell r="B128" t="str">
            <v>Residential</v>
          </cell>
          <cell r="C128" t="str">
            <v>All Residential</v>
          </cell>
          <cell r="D128" t="str">
            <v>All Residential</v>
          </cell>
          <cell r="E128" t="str">
            <v>Gas</v>
          </cell>
          <cell r="F128" t="str">
            <v>Water Heat</v>
          </cell>
          <cell r="G128">
            <v>2.9094716391544345E-3</v>
          </cell>
        </row>
      </sheetData>
      <sheetData sheetId="4">
        <row r="4">
          <cell r="A4" t="str">
            <v>LightingGroup 1</v>
          </cell>
          <cell r="B4" t="str">
            <v>NonResidential</v>
          </cell>
          <cell r="C4" t="str">
            <v>Group 1</v>
          </cell>
          <cell r="D4" t="str">
            <v>Grocery, Convenience Store, and Restaurant</v>
          </cell>
          <cell r="E4" t="str">
            <v>Lighting</v>
          </cell>
          <cell r="F4">
            <v>5210.6928992825806</v>
          </cell>
        </row>
        <row r="5">
          <cell r="A5" t="str">
            <v>LightingGroup 2</v>
          </cell>
          <cell r="B5" t="str">
            <v>NonResidential</v>
          </cell>
          <cell r="C5" t="str">
            <v>Group 2</v>
          </cell>
          <cell r="D5" t="str">
            <v xml:space="preserve">Lodging, Hospital, and Multifamily </v>
          </cell>
          <cell r="E5" t="str">
            <v>Lighting</v>
          </cell>
          <cell r="F5">
            <v>5126.3329873640614</v>
          </cell>
        </row>
        <row r="6">
          <cell r="A6" t="str">
            <v>LightingGroup 3</v>
          </cell>
          <cell r="B6" t="str">
            <v>NonResidential</v>
          </cell>
          <cell r="C6" t="str">
            <v>Group 3</v>
          </cell>
          <cell r="D6" t="str">
            <v>Health Clinic, Church, Warehouse, and Other Commercial</v>
          </cell>
          <cell r="E6" t="str">
            <v>Lighting</v>
          </cell>
          <cell r="F6">
            <v>3824.1301769484053</v>
          </cell>
        </row>
        <row r="7">
          <cell r="A7" t="str">
            <v>LightingGroup 4</v>
          </cell>
          <cell r="B7" t="str">
            <v>NonResidential</v>
          </cell>
          <cell r="C7" t="str">
            <v>Group 4</v>
          </cell>
          <cell r="D7" t="str">
            <v>Education, Office and Retail</v>
          </cell>
          <cell r="E7" t="str">
            <v>Lighting</v>
          </cell>
          <cell r="F7">
            <v>3309.6589221664412</v>
          </cell>
        </row>
        <row r="8">
          <cell r="A8" t="str">
            <v>LightingGroup 5</v>
          </cell>
          <cell r="B8" t="str">
            <v>NonResidential</v>
          </cell>
          <cell r="C8" t="str">
            <v>Group 5</v>
          </cell>
          <cell r="D8" t="str">
            <v>Industrial</v>
          </cell>
          <cell r="E8" t="str">
            <v>Lighting</v>
          </cell>
          <cell r="F8">
            <v>6000</v>
          </cell>
        </row>
        <row r="9">
          <cell r="A9" t="str">
            <v>LightingGroup 6</v>
          </cell>
          <cell r="B9" t="str">
            <v>NonResidential</v>
          </cell>
          <cell r="C9" t="str">
            <v>Group 6</v>
          </cell>
          <cell r="D9" t="str">
            <v>Agriculture</v>
          </cell>
          <cell r="E9" t="str">
            <v>Lighting</v>
          </cell>
          <cell r="F9">
            <v>4500</v>
          </cell>
        </row>
        <row r="10">
          <cell r="A10" t="str">
            <v>LightingAll Commercial</v>
          </cell>
          <cell r="B10" t="str">
            <v>NonResidential</v>
          </cell>
          <cell r="C10" t="str">
            <v>All Commercial</v>
          </cell>
          <cell r="D10" t="str">
            <v>All Commercial</v>
          </cell>
          <cell r="E10" t="str">
            <v>Lighting</v>
          </cell>
          <cell r="F10">
            <v>3806.1372324879885</v>
          </cell>
        </row>
        <row r="11">
          <cell r="A11" t="str">
            <v>LightingExterior Lighting</v>
          </cell>
          <cell r="B11" t="str">
            <v>NonResidential</v>
          </cell>
          <cell r="C11" t="str">
            <v>Exterior Lighting</v>
          </cell>
          <cell r="D11" t="str">
            <v>All Commercial</v>
          </cell>
          <cell r="E11" t="str">
            <v>Lighting</v>
          </cell>
          <cell r="F11">
            <v>4000</v>
          </cell>
        </row>
        <row r="12">
          <cell r="A12" t="str">
            <v>LightingAll Residential</v>
          </cell>
          <cell r="B12" t="str">
            <v>Residential</v>
          </cell>
          <cell r="C12" t="str">
            <v>All Residential</v>
          </cell>
          <cell r="D12" t="str">
            <v>All Residential</v>
          </cell>
          <cell r="E12" t="str">
            <v>Lighting</v>
          </cell>
          <cell r="F12">
            <v>629.53057377186065</v>
          </cell>
        </row>
        <row r="13">
          <cell r="A13" t="str">
            <v>LightingExterior Lighting</v>
          </cell>
          <cell r="B13" t="str">
            <v>Residential</v>
          </cell>
          <cell r="C13" t="str">
            <v>Exterior Lighting</v>
          </cell>
          <cell r="D13" t="str">
            <v>All Residential</v>
          </cell>
          <cell r="E13" t="str">
            <v>Lighting</v>
          </cell>
          <cell r="F13">
            <v>1423.5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L"/>
      <sheetName val="CMH"/>
      <sheetName val="Elec - HID"/>
      <sheetName val="Halogen IR"/>
      <sheetName val="Specialty Products"/>
      <sheetName val="IPL_Ref_Lighting-HPT8-RWT8-NR"/>
      <sheetName val="RWT8"/>
      <sheetName val="HPT8"/>
      <sheetName val="Assumptions"/>
      <sheetName val="Referenc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15">
          <cell r="B15">
            <v>1</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gelighting.com/LightingWeb/na/smartcatalogs/Lighting_and_Ballasts_Section_13_Ballasts_T5_Electronic_Programmed_Start.pdf" TargetMode="External"/><Relationship Id="rId1" Type="http://schemas.openxmlformats.org/officeDocument/2006/relationships/hyperlink" Target="https://www.xcelenergy.com/staticfiles/xe/Marketing/MN-Bus-Lighting-Input-Wattage-Guide.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usa.lighting.philips.com/pwc_li/us_en/connect/tools_literature/downloads/p-6424.pdf" TargetMode="External"/><Relationship Id="rId1" Type="http://schemas.openxmlformats.org/officeDocument/2006/relationships/hyperlink" Target="http://library.cee1.org/content/commercial-lighting-qualifying-products-lists" TargetMode="External"/><Relationship Id="rId4"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printerSettings" Target="../printerSettings/printerSettings39.bin"/><Relationship Id="rId7" Type="http://schemas.openxmlformats.org/officeDocument/2006/relationships/hyperlink" Target="http://library.cee1.org/content/commercial-lighting-qualifying-products-lists" TargetMode="Externa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10" Type="http://schemas.openxmlformats.org/officeDocument/2006/relationships/comments" Target="../comments1.xml"/><Relationship Id="rId4" Type="http://schemas.openxmlformats.org/officeDocument/2006/relationships/printerSettings" Target="../printerSettings/printerSettings40.bin"/><Relationship Id="rId9"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4.bin"/></Relationships>
</file>

<file path=xl/worksheets/_rels/sheet9.xml.rels><?xml version="1.0" encoding="UTF-8" standalone="yes"?>
<Relationships xmlns="http://schemas.openxmlformats.org/package/2006/relationships"><Relationship Id="rId8" Type="http://schemas.openxmlformats.org/officeDocument/2006/relationships/hyperlink" Target="http://www.usa.lighting.philips.com/pwc_li/us_en/connect/tools_literature/downloads/CO-7600.pdf" TargetMode="External"/><Relationship Id="rId3" Type="http://schemas.openxmlformats.org/officeDocument/2006/relationships/hyperlink" Target="http://www.usa.lighting.philips.com/pwc_li/us_en/connect/tools_literature/downloads/CO-7600.pdf" TargetMode="External"/><Relationship Id="rId7" Type="http://schemas.openxmlformats.org/officeDocument/2006/relationships/hyperlink" Target="https://www.1000bulbs.com/pdf/sylvania-24588-specs.pdf" TargetMode="External"/><Relationship Id="rId12" Type="http://schemas.openxmlformats.org/officeDocument/2006/relationships/printerSettings" Target="../printerSettings/printerSettings45.bin"/><Relationship Id="rId2" Type="http://schemas.openxmlformats.org/officeDocument/2006/relationships/hyperlink" Target="http://library.cee1.org/sites/default/files/library/2743/CEE_ComLit_HP_Lighting_Spec.pdf" TargetMode="External"/><Relationship Id="rId1" Type="http://schemas.openxmlformats.org/officeDocument/2006/relationships/hyperlink" Target="http://library.cee1.org/sites/default/files/library/5696/CEE_ComLit_RW_Lighting_Spec_July2013.pdf" TargetMode="External"/><Relationship Id="rId6" Type="http://schemas.openxmlformats.org/officeDocument/2006/relationships/hyperlink" Target="http://library.cee1.org/content/commercial-lighting-qualifying-products-lists" TargetMode="External"/><Relationship Id="rId11" Type="http://schemas.openxmlformats.org/officeDocument/2006/relationships/hyperlink" Target="http://www.usa.lighting.philips.com/pwc_li/us_en/connect/tools_literature/downloads/CO-7600.pdf" TargetMode="External"/><Relationship Id="rId5" Type="http://schemas.openxmlformats.org/officeDocument/2006/relationships/hyperlink" Target="http://www.usa.lighting.philips.com/pwc_li/us_en/connect/tools_literature/downloads/CO-7600.pdf" TargetMode="External"/><Relationship Id="rId10" Type="http://schemas.openxmlformats.org/officeDocument/2006/relationships/hyperlink" Target="http://www.usa.lighting.philips.com/pwc_li/us_en/connect/tools_literature/downloads/CO-7600.pdf" TargetMode="External"/><Relationship Id="rId4" Type="http://schemas.openxmlformats.org/officeDocument/2006/relationships/hyperlink" Target="http://download.p4c.philips.com/l4b/9/927869783514_na/927869783514_na_pss_aenus.pdf" TargetMode="External"/><Relationship Id="rId9" Type="http://schemas.openxmlformats.org/officeDocument/2006/relationships/hyperlink" Target="http://www.usa.lighting.philips.com/pwc_li/us_en/connect/tools_literature/downloads/CO-76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4:AM41"/>
  <sheetViews>
    <sheetView zoomScale="75" workbookViewId="0">
      <selection activeCell="E8" sqref="E8"/>
    </sheetView>
  </sheetViews>
  <sheetFormatPr defaultRowHeight="12.75"/>
  <cols>
    <col min="1" max="1" width="10.85546875" customWidth="1"/>
    <col min="2" max="2" width="29" customWidth="1"/>
    <col min="3" max="3" width="10" customWidth="1"/>
    <col min="5" max="5" width="48.85546875" customWidth="1"/>
    <col min="6" max="6" width="10" customWidth="1"/>
    <col min="7" max="7" width="10.85546875" customWidth="1"/>
    <col min="8" max="8" width="11.28515625" customWidth="1"/>
    <col min="9" max="9" width="12.140625" customWidth="1"/>
    <col min="10" max="10" width="12" customWidth="1"/>
    <col min="11" max="11" width="16.42578125" customWidth="1"/>
    <col min="14" max="14" width="12.140625" customWidth="1"/>
    <col min="15" max="15" width="10.85546875" customWidth="1"/>
    <col min="16" max="16" width="12" customWidth="1"/>
    <col min="17" max="17" width="12.42578125" customWidth="1"/>
    <col min="18" max="18" width="13.7109375" customWidth="1"/>
    <col min="19" max="19" width="32.140625" customWidth="1"/>
    <col min="20" max="20" width="12.28515625" customWidth="1"/>
    <col min="23" max="23" width="28.85546875" customWidth="1"/>
    <col min="26" max="26" width="10.85546875" customWidth="1"/>
    <col min="30" max="30" width="41.42578125" customWidth="1"/>
    <col min="31" max="31" width="8.5703125" customWidth="1"/>
    <col min="35" max="35" width="10.85546875" customWidth="1"/>
    <col min="36" max="36" width="10.42578125" customWidth="1"/>
  </cols>
  <sheetData>
    <row r="4" spans="1:39" ht="13.5" thickBot="1"/>
    <row r="5" spans="1:39" ht="18">
      <c r="B5" s="22" t="s">
        <v>55</v>
      </c>
      <c r="C5" s="1"/>
      <c r="D5" s="1"/>
      <c r="E5" s="1"/>
      <c r="F5" s="1"/>
      <c r="G5" s="1"/>
      <c r="H5" s="1"/>
      <c r="I5" s="1"/>
      <c r="J5" s="1"/>
      <c r="K5" s="1"/>
      <c r="L5" s="1"/>
      <c r="M5" s="1"/>
      <c r="N5" s="1"/>
      <c r="O5" s="1"/>
      <c r="P5" s="1"/>
      <c r="Q5" s="1"/>
      <c r="R5" s="1"/>
      <c r="S5" s="1"/>
      <c r="T5" s="2"/>
      <c r="W5" s="34" t="s">
        <v>63</v>
      </c>
      <c r="X5" s="35"/>
      <c r="Y5" s="35"/>
      <c r="Z5" s="35"/>
      <c r="AA5" s="35"/>
      <c r="AB5" s="35"/>
      <c r="AC5" s="35"/>
      <c r="AD5" s="35"/>
      <c r="AE5" s="35"/>
      <c r="AF5" s="35"/>
      <c r="AG5" s="35"/>
      <c r="AH5" s="35"/>
      <c r="AI5" s="35"/>
      <c r="AJ5" s="35"/>
      <c r="AK5" s="35"/>
      <c r="AL5" s="36"/>
    </row>
    <row r="6" spans="1:39" ht="84" customHeight="1" thickBot="1">
      <c r="A6" s="4"/>
      <c r="B6" s="30" t="s">
        <v>12</v>
      </c>
      <c r="C6" s="31" t="s">
        <v>13</v>
      </c>
      <c r="D6" s="31" t="s">
        <v>15</v>
      </c>
      <c r="E6" s="31" t="s">
        <v>0</v>
      </c>
      <c r="F6" s="31" t="s">
        <v>14</v>
      </c>
      <c r="G6" s="31" t="s">
        <v>16</v>
      </c>
      <c r="H6" s="31" t="s">
        <v>19</v>
      </c>
      <c r="I6" s="31" t="s">
        <v>17</v>
      </c>
      <c r="J6" s="31" t="s">
        <v>1</v>
      </c>
      <c r="K6" s="31" t="s">
        <v>5</v>
      </c>
      <c r="L6" s="3"/>
      <c r="M6" s="3"/>
      <c r="N6" s="32" t="s">
        <v>18</v>
      </c>
      <c r="O6" s="31" t="s">
        <v>6</v>
      </c>
      <c r="P6" s="31" t="s">
        <v>7</v>
      </c>
      <c r="Q6" s="32" t="s">
        <v>3</v>
      </c>
      <c r="R6" s="32" t="s">
        <v>4</v>
      </c>
      <c r="S6" s="32" t="s">
        <v>10</v>
      </c>
      <c r="T6" s="33" t="s">
        <v>8</v>
      </c>
      <c r="W6" s="39" t="str">
        <f>B6</f>
        <v>EE Measure Description</v>
      </c>
      <c r="X6" s="40" t="s">
        <v>20</v>
      </c>
      <c r="Y6" s="40" t="s">
        <v>24</v>
      </c>
      <c r="Z6" s="40" t="s">
        <v>53</v>
      </c>
      <c r="AA6" s="40" t="s">
        <v>22</v>
      </c>
      <c r="AB6" s="40" t="s">
        <v>25</v>
      </c>
      <c r="AC6" s="40" t="s">
        <v>23</v>
      </c>
      <c r="AD6" s="38" t="str">
        <f>E6</f>
        <v>Baseline Description</v>
      </c>
      <c r="AE6" s="40" t="s">
        <v>32</v>
      </c>
      <c r="AF6" s="40" t="s">
        <v>26</v>
      </c>
      <c r="AG6" s="40" t="s">
        <v>27</v>
      </c>
      <c r="AH6" s="40" t="s">
        <v>28</v>
      </c>
      <c r="AI6" s="40" t="s">
        <v>33</v>
      </c>
      <c r="AJ6" s="40" t="s">
        <v>29</v>
      </c>
      <c r="AK6" s="40" t="s">
        <v>30</v>
      </c>
      <c r="AL6" s="41" t="s">
        <v>31</v>
      </c>
    </row>
    <row r="7" spans="1:39" ht="30" customHeight="1">
      <c r="B7" s="21" t="s">
        <v>56</v>
      </c>
      <c r="C7" s="5">
        <v>200</v>
      </c>
      <c r="D7" s="7">
        <v>15</v>
      </c>
      <c r="E7" s="23" t="s">
        <v>59</v>
      </c>
      <c r="F7" s="5">
        <v>100</v>
      </c>
      <c r="G7" s="7">
        <v>60</v>
      </c>
      <c r="H7" s="5">
        <v>35</v>
      </c>
      <c r="I7" s="7">
        <f>G7-D7</f>
        <v>45</v>
      </c>
      <c r="J7" s="5">
        <v>20</v>
      </c>
      <c r="K7" s="23" t="s">
        <v>52</v>
      </c>
      <c r="L7" s="24">
        <v>0.5</v>
      </c>
      <c r="M7" s="24">
        <v>0.2</v>
      </c>
      <c r="N7" s="25">
        <f>1+L7*M7*D7/I7</f>
        <v>1.0333333333333334</v>
      </c>
      <c r="O7" s="5">
        <v>20</v>
      </c>
      <c r="P7" s="5">
        <v>10</v>
      </c>
      <c r="Q7" s="7" t="s">
        <v>62</v>
      </c>
      <c r="R7" s="7">
        <v>63</v>
      </c>
      <c r="S7" s="8" t="s">
        <v>11</v>
      </c>
      <c r="T7" s="6" t="s">
        <v>9</v>
      </c>
      <c r="W7" s="42" t="str">
        <f>B7</f>
        <v>CFL Fixture 1-Lamp &lt; 20 Watts</v>
      </c>
      <c r="X7" s="48">
        <v>3</v>
      </c>
      <c r="Y7" s="49">
        <v>10000</v>
      </c>
      <c r="Z7" s="48">
        <v>2.67</v>
      </c>
      <c r="AA7" s="48">
        <v>14</v>
      </c>
      <c r="AB7" s="49">
        <v>50000</v>
      </c>
      <c r="AC7" s="48">
        <v>5</v>
      </c>
      <c r="AD7" s="43" t="str">
        <f>E7</f>
        <v>Incandescent 60 Watt</v>
      </c>
      <c r="AE7" s="66">
        <v>1</v>
      </c>
      <c r="AF7" s="48">
        <v>3.17</v>
      </c>
      <c r="AG7" s="49">
        <v>1000</v>
      </c>
      <c r="AH7" s="48">
        <v>2.67</v>
      </c>
      <c r="AI7" s="63">
        <v>0</v>
      </c>
      <c r="AJ7" s="48" t="s">
        <v>2</v>
      </c>
      <c r="AK7" s="49" t="s">
        <v>2</v>
      </c>
      <c r="AL7" s="50" t="s">
        <v>2</v>
      </c>
    </row>
    <row r="8" spans="1:39" ht="30" customHeight="1">
      <c r="B8" s="14" t="s">
        <v>57</v>
      </c>
      <c r="C8" s="9">
        <v>225</v>
      </c>
      <c r="D8" s="11">
        <v>29</v>
      </c>
      <c r="E8" s="13" t="s">
        <v>60</v>
      </c>
      <c r="F8" s="9">
        <v>125</v>
      </c>
      <c r="G8" s="11">
        <v>100</v>
      </c>
      <c r="H8" s="9">
        <v>35</v>
      </c>
      <c r="I8" s="11">
        <f>G8-D8</f>
        <v>71</v>
      </c>
      <c r="J8" s="9">
        <v>20</v>
      </c>
      <c r="K8" s="13" t="s">
        <v>52</v>
      </c>
      <c r="L8" s="26">
        <v>0.5</v>
      </c>
      <c r="M8" s="26">
        <v>0.2</v>
      </c>
      <c r="N8" s="27">
        <f>1+L8*M8*D8/I8</f>
        <v>1.0408450704225352</v>
      </c>
      <c r="O8" s="9">
        <v>20</v>
      </c>
      <c r="P8" s="9">
        <v>10</v>
      </c>
      <c r="Q8" s="11" t="s">
        <v>62</v>
      </c>
      <c r="R8" s="11">
        <v>63</v>
      </c>
      <c r="S8" s="12" t="s">
        <v>11</v>
      </c>
      <c r="T8" s="10" t="s">
        <v>9</v>
      </c>
      <c r="W8" s="44" t="str">
        <f>B8</f>
        <v>CFL Fixture 1-Lamp &gt;= 20 Watts</v>
      </c>
      <c r="X8" s="51">
        <v>3</v>
      </c>
      <c r="Y8" s="52">
        <v>10000</v>
      </c>
      <c r="Z8" s="51">
        <v>2.67</v>
      </c>
      <c r="AA8" s="51">
        <v>14</v>
      </c>
      <c r="AB8" s="52">
        <v>50000</v>
      </c>
      <c r="AC8" s="51">
        <v>5</v>
      </c>
      <c r="AD8" s="45" t="str">
        <f>E8</f>
        <v>Incandescent 100 Watt</v>
      </c>
      <c r="AE8" s="68">
        <v>1</v>
      </c>
      <c r="AF8" s="51">
        <v>3.17</v>
      </c>
      <c r="AG8" s="52">
        <v>1000</v>
      </c>
      <c r="AH8" s="51">
        <v>2.67</v>
      </c>
      <c r="AI8" s="64">
        <v>0</v>
      </c>
      <c r="AJ8" s="51" t="s">
        <v>2</v>
      </c>
      <c r="AK8" s="52" t="s">
        <v>2</v>
      </c>
      <c r="AL8" s="53" t="s">
        <v>2</v>
      </c>
    </row>
    <row r="9" spans="1:39" ht="30" customHeight="1" thickBot="1">
      <c r="B9" s="15" t="s">
        <v>58</v>
      </c>
      <c r="C9" s="16">
        <v>250</v>
      </c>
      <c r="D9" s="18">
        <v>34</v>
      </c>
      <c r="E9" s="19" t="s">
        <v>61</v>
      </c>
      <c r="F9" s="16">
        <v>150</v>
      </c>
      <c r="G9" s="18">
        <v>120</v>
      </c>
      <c r="H9" s="16">
        <v>40</v>
      </c>
      <c r="I9" s="18">
        <f>G9-D9</f>
        <v>86</v>
      </c>
      <c r="J9" s="16">
        <v>20</v>
      </c>
      <c r="K9" s="19" t="s">
        <v>52</v>
      </c>
      <c r="L9" s="28">
        <v>0.5</v>
      </c>
      <c r="M9" s="28">
        <v>0.2</v>
      </c>
      <c r="N9" s="29">
        <f>1+L9*M9*D9/I9</f>
        <v>1.0395348837209302</v>
      </c>
      <c r="O9" s="16">
        <v>20</v>
      </c>
      <c r="P9" s="16">
        <v>10</v>
      </c>
      <c r="Q9" s="18" t="s">
        <v>62</v>
      </c>
      <c r="R9" s="18">
        <v>63</v>
      </c>
      <c r="S9" s="20" t="s">
        <v>11</v>
      </c>
      <c r="T9" s="17" t="s">
        <v>9</v>
      </c>
      <c r="W9" s="44" t="str">
        <f>B9</f>
        <v>CFL Fixture 2-Lamp &gt;= 20 Watts</v>
      </c>
      <c r="X9" s="51">
        <v>3</v>
      </c>
      <c r="Y9" s="52">
        <v>10000</v>
      </c>
      <c r="Z9" s="51">
        <v>2.67</v>
      </c>
      <c r="AA9" s="51">
        <v>14</v>
      </c>
      <c r="AB9" s="52">
        <v>50000</v>
      </c>
      <c r="AC9" s="51">
        <v>5</v>
      </c>
      <c r="AD9" s="45" t="str">
        <f>E9</f>
        <v>Incandescent 2 X 60 Watt</v>
      </c>
      <c r="AE9" s="68">
        <v>2</v>
      </c>
      <c r="AF9" s="51">
        <v>3.17</v>
      </c>
      <c r="AG9" s="52">
        <v>1000</v>
      </c>
      <c r="AH9" s="51">
        <v>2.67</v>
      </c>
      <c r="AI9" s="64">
        <v>0</v>
      </c>
      <c r="AJ9" s="51" t="s">
        <v>2</v>
      </c>
      <c r="AK9" s="52" t="s">
        <v>2</v>
      </c>
      <c r="AL9" s="53" t="s">
        <v>2</v>
      </c>
    </row>
    <row r="10" spans="1:39" ht="15">
      <c r="W10" s="37"/>
      <c r="X10" s="60"/>
      <c r="Y10" s="61"/>
      <c r="Z10" s="60"/>
      <c r="AA10" s="60"/>
      <c r="AB10" s="61"/>
      <c r="AC10" s="60"/>
      <c r="AD10" s="37"/>
      <c r="AE10" s="37"/>
      <c r="AF10" s="60"/>
      <c r="AG10" s="61"/>
      <c r="AH10" s="60"/>
      <c r="AI10" s="60"/>
      <c r="AJ10" s="60"/>
      <c r="AK10" s="61"/>
      <c r="AL10" s="60"/>
      <c r="AM10" s="62"/>
    </row>
    <row r="11" spans="1:39" ht="15">
      <c r="W11" s="37"/>
      <c r="X11" s="60"/>
      <c r="Y11" s="61"/>
      <c r="Z11" s="60"/>
      <c r="AA11" s="60"/>
      <c r="AB11" s="61"/>
      <c r="AC11" s="60"/>
      <c r="AD11" s="37"/>
      <c r="AE11" s="37"/>
      <c r="AF11" s="60"/>
      <c r="AG11" s="61"/>
      <c r="AH11" s="60"/>
      <c r="AI11" s="60"/>
      <c r="AJ11" s="60"/>
      <c r="AK11" s="61"/>
      <c r="AL11" s="60"/>
      <c r="AM11" s="62"/>
    </row>
    <row r="12" spans="1:39" ht="15">
      <c r="W12" s="37"/>
      <c r="X12" s="60"/>
      <c r="Y12" s="61"/>
      <c r="Z12" s="60"/>
      <c r="AA12" s="60"/>
      <c r="AB12" s="61"/>
      <c r="AC12" s="60"/>
      <c r="AD12" s="37"/>
      <c r="AE12" s="37"/>
      <c r="AF12" s="60"/>
      <c r="AG12" s="61"/>
      <c r="AH12" s="60"/>
      <c r="AI12" s="60"/>
      <c r="AJ12" s="60"/>
      <c r="AK12" s="61"/>
      <c r="AL12" s="60"/>
      <c r="AM12" s="62"/>
    </row>
    <row r="13" spans="1:39" ht="15">
      <c r="W13" s="37"/>
      <c r="X13" s="60"/>
      <c r="Y13" s="61"/>
      <c r="Z13" s="61"/>
      <c r="AA13" s="60"/>
      <c r="AB13" s="61"/>
      <c r="AC13" s="61"/>
      <c r="AD13" s="37"/>
      <c r="AE13" s="37"/>
      <c r="AF13" s="60"/>
      <c r="AG13" s="61"/>
      <c r="AH13" s="61"/>
      <c r="AI13" s="61"/>
      <c r="AJ13" s="60"/>
      <c r="AK13" s="61"/>
      <c r="AL13" s="61"/>
      <c r="AM13" s="62"/>
    </row>
    <row r="14" spans="1:39" ht="15">
      <c r="W14" s="37"/>
      <c r="X14" s="60"/>
      <c r="Y14" s="61"/>
      <c r="Z14" s="60"/>
      <c r="AA14" s="60"/>
      <c r="AB14" s="61"/>
      <c r="AC14" s="60"/>
      <c r="AD14" s="37"/>
      <c r="AE14" s="37"/>
      <c r="AF14" s="60"/>
      <c r="AG14" s="61"/>
      <c r="AH14" s="60"/>
      <c r="AI14" s="60"/>
      <c r="AJ14" s="60"/>
      <c r="AK14" s="61"/>
      <c r="AL14" s="60"/>
      <c r="AM14" s="62"/>
    </row>
    <row r="15" spans="1:39" ht="15">
      <c r="W15" s="37"/>
      <c r="X15" s="60"/>
      <c r="Y15" s="61"/>
      <c r="Z15" s="60"/>
      <c r="AA15" s="60"/>
      <c r="AB15" s="61"/>
      <c r="AC15" s="60"/>
      <c r="AD15" s="37"/>
      <c r="AE15" s="37"/>
      <c r="AF15" s="60"/>
      <c r="AG15" s="61"/>
      <c r="AH15" s="60"/>
      <c r="AI15" s="60"/>
      <c r="AJ15" s="60"/>
      <c r="AK15" s="61"/>
      <c r="AL15" s="60"/>
      <c r="AM15" s="62"/>
    </row>
    <row r="16" spans="1:39" ht="15">
      <c r="W16" s="37"/>
      <c r="X16" s="60"/>
      <c r="Y16" s="61"/>
      <c r="Z16" s="60"/>
      <c r="AA16" s="60"/>
      <c r="AB16" s="61"/>
      <c r="AC16" s="60"/>
      <c r="AD16" s="37"/>
      <c r="AE16" s="37"/>
      <c r="AF16" s="60"/>
      <c r="AG16" s="61"/>
      <c r="AH16" s="60"/>
      <c r="AI16" s="60"/>
      <c r="AJ16" s="60"/>
      <c r="AK16" s="61"/>
      <c r="AL16" s="60"/>
      <c r="AM16" s="62"/>
    </row>
    <row r="17" spans="23:39" ht="15">
      <c r="W17" s="37"/>
      <c r="X17" s="60"/>
      <c r="Y17" s="61"/>
      <c r="Z17" s="60"/>
      <c r="AA17" s="60"/>
      <c r="AB17" s="61"/>
      <c r="AC17" s="60"/>
      <c r="AD17" s="37"/>
      <c r="AE17" s="37"/>
      <c r="AF17" s="60"/>
      <c r="AG17" s="61"/>
      <c r="AH17" s="60"/>
      <c r="AI17" s="60"/>
      <c r="AJ17" s="60"/>
      <c r="AK17" s="61"/>
      <c r="AL17" s="60"/>
      <c r="AM17" s="62"/>
    </row>
    <row r="18" spans="23:39">
      <c r="W18" s="62"/>
      <c r="X18" s="62"/>
      <c r="Y18" s="62"/>
      <c r="Z18" s="62"/>
      <c r="AA18" s="62"/>
      <c r="AB18" s="62"/>
      <c r="AC18" s="62"/>
      <c r="AD18" s="62"/>
      <c r="AE18" s="62"/>
      <c r="AF18" s="62"/>
      <c r="AG18" s="62"/>
      <c r="AH18" s="62"/>
      <c r="AI18" s="62"/>
      <c r="AJ18" s="62"/>
      <c r="AK18" s="62"/>
      <c r="AL18" s="62"/>
      <c r="AM18" s="62"/>
    </row>
    <row r="19" spans="23:39">
      <c r="W19" s="62"/>
      <c r="X19" s="62"/>
      <c r="Y19" s="62"/>
      <c r="Z19" s="62"/>
      <c r="AA19" s="62"/>
      <c r="AB19" s="62"/>
      <c r="AC19" s="62"/>
      <c r="AD19" s="62"/>
      <c r="AE19" s="62"/>
      <c r="AF19" s="62"/>
      <c r="AG19" s="62"/>
      <c r="AH19" s="62"/>
      <c r="AI19" s="62"/>
      <c r="AJ19" s="62"/>
      <c r="AK19" s="62"/>
      <c r="AL19" s="62"/>
      <c r="AM19" s="62"/>
    </row>
    <row r="20" spans="23:39">
      <c r="W20" s="62"/>
      <c r="X20" s="62"/>
      <c r="Y20" s="62"/>
      <c r="Z20" s="62"/>
      <c r="AA20" s="62"/>
      <c r="AB20" s="62"/>
      <c r="AC20" s="62"/>
      <c r="AD20" s="62"/>
      <c r="AE20" s="62"/>
      <c r="AF20" s="62"/>
      <c r="AG20" s="62"/>
      <c r="AH20" s="62"/>
      <c r="AI20" s="62"/>
      <c r="AJ20" s="62"/>
      <c r="AK20" s="62"/>
      <c r="AL20" s="62"/>
      <c r="AM20" s="62"/>
    </row>
    <row r="21" spans="23:39">
      <c r="W21" s="62"/>
      <c r="X21" s="62"/>
      <c r="Y21" s="62"/>
      <c r="Z21" s="62"/>
      <c r="AA21" s="62"/>
      <c r="AB21" s="62"/>
      <c r="AC21" s="62"/>
      <c r="AD21" s="62"/>
      <c r="AE21" s="62"/>
      <c r="AF21" s="62"/>
      <c r="AG21" s="62"/>
      <c r="AH21" s="62"/>
      <c r="AI21" s="62"/>
      <c r="AJ21" s="62"/>
      <c r="AK21" s="62"/>
      <c r="AL21" s="62"/>
      <c r="AM21" s="62"/>
    </row>
    <row r="22" spans="23:39">
      <c r="W22" s="62"/>
      <c r="X22" s="62"/>
      <c r="Y22" s="62"/>
      <c r="Z22" s="62"/>
      <c r="AA22" s="62"/>
      <c r="AB22" s="62"/>
      <c r="AC22" s="62"/>
      <c r="AD22" s="62"/>
      <c r="AE22" s="62"/>
      <c r="AF22" s="62"/>
      <c r="AG22" s="62"/>
      <c r="AH22" s="62"/>
      <c r="AI22" s="62"/>
      <c r="AJ22" s="62"/>
      <c r="AK22" s="62"/>
      <c r="AL22" s="62"/>
      <c r="AM22" s="62"/>
    </row>
    <row r="23" spans="23:39">
      <c r="W23" s="62"/>
      <c r="X23" s="62"/>
      <c r="Y23" s="62"/>
      <c r="Z23" s="62"/>
      <c r="AA23" s="62"/>
      <c r="AB23" s="62"/>
      <c r="AC23" s="62"/>
      <c r="AD23" s="62"/>
      <c r="AE23" s="62"/>
      <c r="AF23" s="62"/>
      <c r="AG23" s="62"/>
      <c r="AH23" s="62"/>
      <c r="AI23" s="62"/>
      <c r="AJ23" s="62"/>
      <c r="AK23" s="62"/>
      <c r="AL23" s="62"/>
      <c r="AM23" s="62"/>
    </row>
    <row r="24" spans="23:39">
      <c r="W24" s="62"/>
      <c r="X24" s="62"/>
      <c r="Y24" s="62"/>
      <c r="Z24" s="62"/>
      <c r="AA24" s="62"/>
      <c r="AB24" s="62"/>
      <c r="AC24" s="62"/>
      <c r="AD24" s="62"/>
      <c r="AE24" s="62"/>
      <c r="AF24" s="62"/>
      <c r="AG24" s="62"/>
      <c r="AH24" s="62"/>
      <c r="AI24" s="62"/>
      <c r="AJ24" s="62"/>
      <c r="AK24" s="62"/>
      <c r="AL24" s="62"/>
      <c r="AM24" s="62"/>
    </row>
    <row r="25" spans="23:39">
      <c r="W25" s="62"/>
      <c r="X25" s="62"/>
      <c r="Y25" s="62"/>
      <c r="Z25" s="62"/>
      <c r="AA25" s="62"/>
      <c r="AB25" s="62"/>
      <c r="AC25" s="62"/>
      <c r="AD25" s="62"/>
      <c r="AE25" s="62"/>
      <c r="AF25" s="62"/>
      <c r="AG25" s="62"/>
      <c r="AH25" s="62"/>
      <c r="AI25" s="62"/>
      <c r="AJ25" s="62"/>
      <c r="AK25" s="62"/>
      <c r="AL25" s="62"/>
      <c r="AM25" s="62"/>
    </row>
    <row r="26" spans="23:39">
      <c r="W26" s="62"/>
      <c r="X26" s="62"/>
      <c r="Y26" s="62"/>
      <c r="Z26" s="62"/>
      <c r="AA26" s="62"/>
      <c r="AB26" s="62"/>
      <c r="AC26" s="62"/>
      <c r="AD26" s="62"/>
      <c r="AE26" s="62"/>
      <c r="AF26" s="62"/>
      <c r="AG26" s="62"/>
      <c r="AH26" s="62"/>
      <c r="AI26" s="62"/>
      <c r="AJ26" s="62"/>
      <c r="AK26" s="62"/>
      <c r="AL26" s="62"/>
      <c r="AM26" s="62"/>
    </row>
    <row r="27" spans="23:39">
      <c r="W27" s="62"/>
      <c r="X27" s="62"/>
      <c r="Y27" s="62"/>
      <c r="Z27" s="62"/>
      <c r="AA27" s="62"/>
      <c r="AB27" s="62"/>
      <c r="AC27" s="62"/>
      <c r="AD27" s="62"/>
      <c r="AE27" s="62"/>
      <c r="AF27" s="62"/>
      <c r="AG27" s="62"/>
      <c r="AH27" s="62"/>
      <c r="AI27" s="62"/>
      <c r="AJ27" s="62"/>
      <c r="AK27" s="62"/>
      <c r="AL27" s="62"/>
      <c r="AM27" s="62"/>
    </row>
    <row r="28" spans="23:39">
      <c r="W28" s="62"/>
      <c r="X28" s="62"/>
      <c r="Y28" s="62"/>
      <c r="Z28" s="62"/>
      <c r="AA28" s="62"/>
      <c r="AB28" s="62"/>
      <c r="AC28" s="62"/>
      <c r="AD28" s="62"/>
      <c r="AE28" s="62"/>
      <c r="AF28" s="62"/>
      <c r="AG28" s="62"/>
      <c r="AH28" s="62"/>
      <c r="AI28" s="62"/>
      <c r="AJ28" s="62"/>
      <c r="AK28" s="62"/>
      <c r="AL28" s="62"/>
      <c r="AM28" s="62"/>
    </row>
    <row r="29" spans="23:39">
      <c r="W29" s="62"/>
      <c r="X29" s="62"/>
      <c r="Y29" s="62"/>
      <c r="Z29" s="62"/>
      <c r="AA29" s="62"/>
      <c r="AB29" s="62"/>
      <c r="AC29" s="62"/>
      <c r="AD29" s="62"/>
      <c r="AE29" s="62"/>
      <c r="AF29" s="62"/>
      <c r="AG29" s="62"/>
      <c r="AH29" s="62"/>
      <c r="AI29" s="62"/>
      <c r="AJ29" s="62"/>
      <c r="AK29" s="62"/>
      <c r="AL29" s="62"/>
      <c r="AM29" s="62"/>
    </row>
    <row r="30" spans="23:39">
      <c r="W30" s="62"/>
      <c r="X30" s="62"/>
      <c r="Y30" s="62"/>
      <c r="Z30" s="62"/>
      <c r="AA30" s="62"/>
      <c r="AB30" s="62"/>
      <c r="AC30" s="62"/>
      <c r="AD30" s="62"/>
      <c r="AE30" s="62"/>
      <c r="AF30" s="62"/>
      <c r="AG30" s="62"/>
      <c r="AH30" s="62"/>
      <c r="AI30" s="62"/>
      <c r="AJ30" s="62"/>
      <c r="AK30" s="62"/>
      <c r="AL30" s="62"/>
      <c r="AM30" s="62"/>
    </row>
    <row r="31" spans="23:39">
      <c r="W31" s="62"/>
      <c r="X31" s="62"/>
      <c r="Y31" s="62"/>
      <c r="Z31" s="62"/>
      <c r="AA31" s="62"/>
      <c r="AB31" s="62"/>
      <c r="AC31" s="62"/>
      <c r="AD31" s="62"/>
      <c r="AE31" s="62"/>
      <c r="AF31" s="62"/>
      <c r="AG31" s="62"/>
      <c r="AH31" s="62"/>
      <c r="AI31" s="62"/>
      <c r="AJ31" s="62"/>
      <c r="AK31" s="62"/>
      <c r="AL31" s="62"/>
      <c r="AM31" s="62"/>
    </row>
    <row r="32" spans="23:39">
      <c r="W32" s="62"/>
      <c r="X32" s="62"/>
      <c r="Y32" s="62"/>
      <c r="Z32" s="62"/>
      <c r="AA32" s="62"/>
      <c r="AB32" s="62"/>
      <c r="AC32" s="62"/>
      <c r="AD32" s="62"/>
      <c r="AE32" s="62"/>
      <c r="AF32" s="62"/>
      <c r="AG32" s="62"/>
      <c r="AH32" s="62"/>
      <c r="AI32" s="62"/>
      <c r="AJ32" s="62"/>
      <c r="AK32" s="62"/>
      <c r="AL32" s="62"/>
      <c r="AM32" s="62"/>
    </row>
    <row r="33" spans="23:39">
      <c r="W33" s="62"/>
      <c r="X33" s="62"/>
      <c r="Y33" s="62"/>
      <c r="Z33" s="62"/>
      <c r="AA33" s="62"/>
      <c r="AB33" s="62"/>
      <c r="AC33" s="62"/>
      <c r="AD33" s="62"/>
      <c r="AE33" s="62"/>
      <c r="AF33" s="62"/>
      <c r="AG33" s="62"/>
      <c r="AH33" s="62"/>
      <c r="AI33" s="62"/>
      <c r="AJ33" s="62"/>
      <c r="AK33" s="62"/>
      <c r="AL33" s="62"/>
      <c r="AM33" s="62"/>
    </row>
    <row r="34" spans="23:39">
      <c r="W34" s="62"/>
      <c r="X34" s="62"/>
      <c r="Y34" s="62"/>
      <c r="Z34" s="62"/>
      <c r="AA34" s="62"/>
      <c r="AB34" s="62"/>
      <c r="AC34" s="62"/>
      <c r="AD34" s="62"/>
      <c r="AE34" s="62"/>
      <c r="AF34" s="62"/>
      <c r="AG34" s="62"/>
      <c r="AH34" s="62"/>
      <c r="AI34" s="62"/>
      <c r="AJ34" s="62"/>
      <c r="AK34" s="62"/>
      <c r="AL34" s="62"/>
      <c r="AM34" s="62"/>
    </row>
    <row r="35" spans="23:39">
      <c r="W35" s="62"/>
      <c r="X35" s="62"/>
      <c r="Y35" s="62"/>
      <c r="Z35" s="62"/>
      <c r="AA35" s="62"/>
      <c r="AB35" s="62"/>
      <c r="AC35" s="62"/>
      <c r="AD35" s="62"/>
      <c r="AE35" s="62"/>
      <c r="AF35" s="62"/>
      <c r="AG35" s="62"/>
      <c r="AH35" s="62"/>
      <c r="AI35" s="62"/>
      <c r="AJ35" s="62"/>
      <c r="AK35" s="62"/>
      <c r="AL35" s="62"/>
      <c r="AM35" s="62"/>
    </row>
    <row r="36" spans="23:39">
      <c r="W36" s="62"/>
      <c r="X36" s="62"/>
      <c r="Y36" s="62"/>
      <c r="Z36" s="62"/>
      <c r="AA36" s="62"/>
      <c r="AB36" s="62"/>
      <c r="AC36" s="62"/>
      <c r="AD36" s="62"/>
      <c r="AE36" s="62"/>
      <c r="AF36" s="62"/>
      <c r="AG36" s="62"/>
      <c r="AH36" s="62"/>
      <c r="AI36" s="62"/>
      <c r="AJ36" s="62"/>
      <c r="AK36" s="62"/>
      <c r="AL36" s="62"/>
      <c r="AM36" s="62"/>
    </row>
    <row r="37" spans="23:39">
      <c r="W37" s="62"/>
      <c r="X37" s="62"/>
      <c r="Y37" s="62"/>
      <c r="Z37" s="62"/>
      <c r="AA37" s="62"/>
      <c r="AB37" s="62"/>
      <c r="AC37" s="62"/>
      <c r="AD37" s="62"/>
      <c r="AE37" s="62"/>
      <c r="AF37" s="62"/>
      <c r="AG37" s="62"/>
      <c r="AH37" s="62"/>
      <c r="AI37" s="62"/>
      <c r="AJ37" s="62"/>
      <c r="AK37" s="62"/>
      <c r="AL37" s="62"/>
      <c r="AM37" s="62"/>
    </row>
    <row r="38" spans="23:39">
      <c r="W38" s="62"/>
      <c r="X38" s="62"/>
      <c r="Y38" s="62"/>
      <c r="Z38" s="62"/>
      <c r="AA38" s="62"/>
      <c r="AB38" s="62"/>
      <c r="AC38" s="62"/>
      <c r="AD38" s="62"/>
      <c r="AE38" s="62"/>
      <c r="AF38" s="62"/>
      <c r="AG38" s="62"/>
      <c r="AH38" s="62"/>
      <c r="AI38" s="62"/>
      <c r="AJ38" s="62"/>
      <c r="AK38" s="62"/>
      <c r="AL38" s="62"/>
      <c r="AM38" s="62"/>
    </row>
    <row r="39" spans="23:39">
      <c r="W39" s="62"/>
      <c r="X39" s="62"/>
      <c r="Y39" s="62"/>
      <c r="Z39" s="62"/>
      <c r="AA39" s="62"/>
      <c r="AB39" s="62"/>
      <c r="AC39" s="62"/>
      <c r="AD39" s="62"/>
      <c r="AE39" s="62"/>
      <c r="AF39" s="62"/>
      <c r="AG39" s="62"/>
      <c r="AH39" s="62"/>
      <c r="AI39" s="62"/>
      <c r="AJ39" s="62"/>
      <c r="AK39" s="62"/>
      <c r="AL39" s="62"/>
      <c r="AM39" s="62"/>
    </row>
    <row r="40" spans="23:39">
      <c r="W40" s="62"/>
      <c r="X40" s="62"/>
      <c r="Y40" s="62"/>
      <c r="Z40" s="62"/>
      <c r="AA40" s="62"/>
      <c r="AB40" s="62"/>
      <c r="AC40" s="62"/>
      <c r="AD40" s="62"/>
      <c r="AE40" s="62"/>
      <c r="AF40" s="62"/>
      <c r="AG40" s="62"/>
      <c r="AH40" s="62"/>
      <c r="AI40" s="62"/>
      <c r="AJ40" s="62"/>
      <c r="AK40" s="62"/>
      <c r="AL40" s="62"/>
      <c r="AM40" s="62"/>
    </row>
    <row r="41" spans="23:39">
      <c r="W41" s="62"/>
      <c r="X41" s="62"/>
      <c r="Y41" s="62"/>
      <c r="Z41" s="62"/>
      <c r="AA41" s="62"/>
      <c r="AB41" s="62"/>
      <c r="AC41" s="62"/>
      <c r="AD41" s="62"/>
      <c r="AE41" s="62"/>
      <c r="AF41" s="62"/>
      <c r="AG41" s="62"/>
      <c r="AH41" s="62"/>
      <c r="AI41" s="62"/>
      <c r="AJ41" s="62"/>
      <c r="AK41" s="62"/>
      <c r="AL41" s="62"/>
      <c r="AM41" s="62"/>
    </row>
  </sheetData>
  <customSheetViews>
    <customSheetView guid="{8ED8E193-9407-41DD-91AE-C1AA28A8367D}" scale="75" fitToPage="1" state="hidden">
      <selection activeCell="E8" sqref="E8"/>
      <pageMargins left="0.75" right="0.75" top="1" bottom="1" header="0.5" footer="0.5"/>
      <pageSetup scale="54" orientation="landscape" r:id="rId1"/>
      <headerFooter alignWithMargins="0"/>
    </customSheetView>
    <customSheetView guid="{A87E52D3-3961-4054-8724-2A48141B4F8D}" scale="75" fitToPage="1" state="hidden">
      <selection activeCell="E8" sqref="E8"/>
      <pageMargins left="0.75" right="0.75" top="1" bottom="1" header="0.5" footer="0.5"/>
      <pageSetup scale="55" orientation="landscape" r:id="rId2"/>
      <headerFooter alignWithMargins="0"/>
    </customSheetView>
    <customSheetView guid="{096CEE5A-FAE2-4AA9-B2D1-2200253D3BEE}" scale="75" showPageBreaks="1" fitToPage="1" printArea="1" state="hidden">
      <selection activeCell="E8" sqref="E8"/>
      <pageMargins left="0.75" right="0.75" top="1" bottom="1" header="0.5" footer="0.5"/>
      <pageSetup scale="55" orientation="landscape" r:id="rId3"/>
      <headerFooter alignWithMargins="0"/>
    </customSheetView>
    <customSheetView guid="{DC0840CC-6635-44F8-AFA1-488FAD35514B}" scale="75" fitToPage="1" showRuler="0">
      <selection activeCell="E8" sqref="E8"/>
      <pageMargins left="0.75" right="0.75" top="1" bottom="1" header="0.5" footer="0.5"/>
      <pageSetup scale="65" orientation="landscape" r:id="rId4"/>
      <headerFooter alignWithMargins="0"/>
    </customSheetView>
    <customSheetView guid="{5A8EF68D-CE60-47E3-B948-6313F53CB994}" scale="75" fitToPage="1" state="hidden">
      <selection activeCell="E8" sqref="E8"/>
      <pageMargins left="0.75" right="0.75" top="1" bottom="1" header="0.5" footer="0.5"/>
      <pageSetup scale="54" orientation="landscape" r:id="rId5"/>
      <headerFooter alignWithMargins="0"/>
    </customSheetView>
    <customSheetView guid="{03B93CCF-6975-4D5D-AC9B-D05400C5EAD1}" scale="75" showPageBreaks="1" fitToPage="1" printArea="1" state="hidden">
      <selection activeCell="E8" sqref="E8"/>
      <pageMargins left="0.75" right="0.75" top="1" bottom="1" header="0.5" footer="0.5"/>
      <pageSetup scale="55" orientation="landscape" r:id="rId6"/>
      <headerFooter alignWithMargins="0"/>
    </customSheetView>
  </customSheetViews>
  <phoneticPr fontId="3" type="noConversion"/>
  <pageMargins left="0.75" right="0.75" top="1" bottom="1" header="0.5" footer="0.5"/>
  <pageSetup scale="55" orientation="landscape"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21" sqref="C21"/>
    </sheetView>
  </sheetViews>
  <sheetFormatPr defaultRowHeight="12.75"/>
  <cols>
    <col min="1" max="1" width="37.28515625" customWidth="1"/>
    <col min="3" max="3" width="61.140625" customWidth="1"/>
  </cols>
  <sheetData>
    <row r="1" spans="1:3">
      <c r="A1" s="364" t="s">
        <v>321</v>
      </c>
    </row>
    <row r="3" spans="1:3">
      <c r="A3" s="422" t="s">
        <v>322</v>
      </c>
    </row>
    <row r="4" spans="1:3">
      <c r="A4" s="422" t="s">
        <v>323</v>
      </c>
    </row>
    <row r="6" spans="1:3">
      <c r="A6" s="364" t="s">
        <v>324</v>
      </c>
      <c r="B6" s="400"/>
    </row>
    <row r="8" spans="1:3" ht="13.5" thickBot="1">
      <c r="A8" s="364" t="s">
        <v>325</v>
      </c>
    </row>
    <row r="9" spans="1:3">
      <c r="A9" s="423" t="s">
        <v>326</v>
      </c>
      <c r="B9" s="424" t="s">
        <v>327</v>
      </c>
      <c r="C9" s="425" t="s">
        <v>328</v>
      </c>
    </row>
    <row r="10" spans="1:3">
      <c r="A10" s="426" t="s">
        <v>329</v>
      </c>
      <c r="B10" s="427">
        <v>0.88</v>
      </c>
      <c r="C10" s="428"/>
    </row>
    <row r="11" spans="1:3">
      <c r="A11" s="426" t="s">
        <v>330</v>
      </c>
      <c r="B11" s="427">
        <v>0.88</v>
      </c>
      <c r="C11" s="428"/>
    </row>
    <row r="12" spans="1:3" ht="22.5">
      <c r="A12" s="426" t="s">
        <v>178</v>
      </c>
      <c r="B12" s="427">
        <v>0.77</v>
      </c>
      <c r="C12" s="429" t="s">
        <v>331</v>
      </c>
    </row>
    <row r="13" spans="1:3" ht="22.5">
      <c r="A13" s="426" t="s">
        <v>332</v>
      </c>
      <c r="B13" s="427">
        <v>1.1499999999999999</v>
      </c>
      <c r="C13" s="429" t="s">
        <v>331</v>
      </c>
    </row>
    <row r="14" spans="1:3" ht="45">
      <c r="A14" s="426" t="s">
        <v>333</v>
      </c>
      <c r="B14" s="427">
        <v>0.95</v>
      </c>
      <c r="C14" s="430" t="s">
        <v>334</v>
      </c>
    </row>
    <row r="15" spans="1:3" ht="45">
      <c r="A15" s="426" t="s">
        <v>335</v>
      </c>
      <c r="B15" s="427">
        <v>1</v>
      </c>
      <c r="C15" s="429" t="s">
        <v>336</v>
      </c>
    </row>
    <row r="16" spans="1:3" ht="45.75" thickBot="1">
      <c r="A16" s="431" t="s">
        <v>337</v>
      </c>
      <c r="B16" s="432">
        <v>1</v>
      </c>
      <c r="C16" s="433" t="s">
        <v>336</v>
      </c>
    </row>
    <row r="19" spans="1:1">
      <c r="A19" s="400"/>
    </row>
  </sheetData>
  <hyperlinks>
    <hyperlink ref="A4" r:id="rId1"/>
    <hyperlink ref="A3"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4:AN44"/>
  <sheetViews>
    <sheetView topLeftCell="R1" zoomScale="75" workbookViewId="0">
      <selection activeCell="T20" sqref="T20"/>
    </sheetView>
  </sheetViews>
  <sheetFormatPr defaultRowHeight="12.75"/>
  <cols>
    <col min="1" max="1" width="10.85546875" customWidth="1"/>
    <col min="2" max="2" width="26.85546875" customWidth="1"/>
    <col min="3" max="3" width="10" customWidth="1"/>
    <col min="5" max="5" width="35.85546875" customWidth="1"/>
    <col min="6" max="6" width="10" customWidth="1"/>
    <col min="7" max="7" width="10.85546875" customWidth="1"/>
    <col min="8" max="8" width="11.28515625" customWidth="1"/>
    <col min="9" max="10" width="12.140625" customWidth="1"/>
    <col min="11" max="11" width="12" customWidth="1"/>
    <col min="12" max="12" width="15.140625" customWidth="1"/>
    <col min="15" max="15" width="12.140625" customWidth="1"/>
    <col min="16" max="16" width="10.85546875" customWidth="1"/>
    <col min="17" max="17" width="12" customWidth="1"/>
    <col min="18" max="18" width="14.28515625" customWidth="1"/>
    <col min="19" max="19" width="13.7109375" customWidth="1"/>
    <col min="20" max="20" width="32.140625" customWidth="1"/>
    <col min="21" max="21" width="12.28515625" customWidth="1"/>
    <col min="24" max="24" width="26.42578125" customWidth="1"/>
    <col min="27" max="27" width="10.85546875" customWidth="1"/>
    <col min="31" max="31" width="32.7109375" customWidth="1"/>
    <col min="32" max="32" width="8.5703125" customWidth="1"/>
    <col min="36" max="36" width="10.85546875" customWidth="1"/>
    <col min="37" max="37" width="10.42578125" customWidth="1"/>
  </cols>
  <sheetData>
    <row r="4" spans="1:40" ht="13.5" thickBot="1"/>
    <row r="5" spans="1:40" ht="18">
      <c r="B5" s="22" t="s">
        <v>64</v>
      </c>
      <c r="C5" s="1"/>
      <c r="D5" s="1"/>
      <c r="E5" s="1"/>
      <c r="F5" s="1"/>
      <c r="G5" s="1"/>
      <c r="H5" s="1"/>
      <c r="I5" s="1"/>
      <c r="J5" s="1"/>
      <c r="K5" s="1"/>
      <c r="L5" s="1"/>
      <c r="M5" s="1"/>
      <c r="N5" s="1"/>
      <c r="O5" s="1"/>
      <c r="P5" s="1"/>
      <c r="Q5" s="1"/>
      <c r="R5" s="1"/>
      <c r="S5" s="1"/>
      <c r="T5" s="1"/>
      <c r="U5" s="2"/>
      <c r="X5" s="34" t="s">
        <v>79</v>
      </c>
      <c r="Y5" s="35"/>
      <c r="Z5" s="35"/>
      <c r="AA5" s="35"/>
      <c r="AB5" s="35"/>
      <c r="AC5" s="35"/>
      <c r="AD5" s="35"/>
      <c r="AE5" s="35"/>
      <c r="AF5" s="35"/>
      <c r="AG5" s="35"/>
      <c r="AH5" s="35"/>
      <c r="AI5" s="35"/>
      <c r="AJ5" s="35"/>
      <c r="AK5" s="35"/>
      <c r="AL5" s="35"/>
      <c r="AM5" s="36"/>
    </row>
    <row r="6" spans="1:40" ht="84" customHeight="1" thickBot="1">
      <c r="A6" s="4"/>
      <c r="B6" s="30" t="s">
        <v>12</v>
      </c>
      <c r="C6" s="31" t="s">
        <v>13</v>
      </c>
      <c r="D6" s="31" t="s">
        <v>15</v>
      </c>
      <c r="E6" s="31" t="s">
        <v>0</v>
      </c>
      <c r="F6" s="31" t="s">
        <v>14</v>
      </c>
      <c r="G6" s="31" t="s">
        <v>16</v>
      </c>
      <c r="H6" s="31" t="s">
        <v>19</v>
      </c>
      <c r="I6" s="31" t="s">
        <v>17</v>
      </c>
      <c r="J6" s="31"/>
      <c r="K6" s="31" t="s">
        <v>1</v>
      </c>
      <c r="L6" s="31" t="s">
        <v>5</v>
      </c>
      <c r="M6" s="3"/>
      <c r="N6" s="3"/>
      <c r="O6" s="32" t="s">
        <v>18</v>
      </c>
      <c r="P6" s="31" t="s">
        <v>6</v>
      </c>
      <c r="Q6" s="31" t="s">
        <v>7</v>
      </c>
      <c r="R6" s="32" t="s">
        <v>3</v>
      </c>
      <c r="S6" s="32" t="s">
        <v>4</v>
      </c>
      <c r="T6" s="32" t="s">
        <v>10</v>
      </c>
      <c r="U6" s="33" t="s">
        <v>8</v>
      </c>
      <c r="X6" s="39" t="str">
        <f t="shared" ref="X6:X12" si="0">B6</f>
        <v>EE Measure Description</v>
      </c>
      <c r="Y6" s="40" t="s">
        <v>20</v>
      </c>
      <c r="Z6" s="40" t="s">
        <v>24</v>
      </c>
      <c r="AA6" s="40" t="s">
        <v>53</v>
      </c>
      <c r="AB6" s="40" t="s">
        <v>22</v>
      </c>
      <c r="AC6" s="40" t="s">
        <v>25</v>
      </c>
      <c r="AD6" s="40" t="s">
        <v>23</v>
      </c>
      <c r="AE6" s="38" t="str">
        <f t="shared" ref="AE6:AE12" si="1">E6</f>
        <v>Baseline Description</v>
      </c>
      <c r="AF6" s="40" t="s">
        <v>32</v>
      </c>
      <c r="AG6" s="40" t="s">
        <v>26</v>
      </c>
      <c r="AH6" s="40" t="s">
        <v>27</v>
      </c>
      <c r="AI6" s="40" t="s">
        <v>28</v>
      </c>
      <c r="AJ6" s="40" t="s">
        <v>33</v>
      </c>
      <c r="AK6" s="40" t="s">
        <v>29</v>
      </c>
      <c r="AL6" s="40" t="s">
        <v>30</v>
      </c>
      <c r="AM6" s="41" t="s">
        <v>31</v>
      </c>
    </row>
    <row r="7" spans="1:40" ht="30" customHeight="1">
      <c r="B7" s="21" t="s">
        <v>65</v>
      </c>
      <c r="C7" s="5">
        <v>250</v>
      </c>
      <c r="D7" s="7">
        <v>26</v>
      </c>
      <c r="E7" s="23" t="s">
        <v>71</v>
      </c>
      <c r="F7" s="5">
        <v>120</v>
      </c>
      <c r="G7" s="7">
        <v>100</v>
      </c>
      <c r="H7" s="5">
        <f t="shared" ref="H7:H12" si="2">C7-F7</f>
        <v>130</v>
      </c>
      <c r="I7" s="7">
        <f t="shared" ref="I7:I12" si="3">G7-D7</f>
        <v>74</v>
      </c>
      <c r="J7" s="7">
        <f t="shared" ref="J7:J12" si="4">I7*3068/1000000</f>
        <v>0.22703200000000001</v>
      </c>
      <c r="K7" s="5">
        <v>75</v>
      </c>
      <c r="L7" s="8" t="s">
        <v>2</v>
      </c>
      <c r="M7" s="24"/>
      <c r="N7" s="24"/>
      <c r="O7" s="25" t="s">
        <v>2</v>
      </c>
      <c r="P7" s="5" t="s">
        <v>2</v>
      </c>
      <c r="Q7" s="5" t="s">
        <v>2</v>
      </c>
      <c r="R7" s="7" t="s">
        <v>77</v>
      </c>
      <c r="S7" s="7">
        <v>63</v>
      </c>
      <c r="T7" s="8" t="s">
        <v>11</v>
      </c>
      <c r="U7" s="6" t="s">
        <v>2</v>
      </c>
      <c r="X7" s="42" t="str">
        <f t="shared" si="0"/>
        <v>20 Watt CMH</v>
      </c>
      <c r="Y7" s="48">
        <v>60</v>
      </c>
      <c r="Z7" s="49">
        <v>9000</v>
      </c>
      <c r="AA7" s="48">
        <v>2.67</v>
      </c>
      <c r="AB7" s="48">
        <v>90</v>
      </c>
      <c r="AC7" s="49">
        <v>40000</v>
      </c>
      <c r="AD7" s="48">
        <v>22.5</v>
      </c>
      <c r="AE7" s="43" t="str">
        <f t="shared" si="1"/>
        <v>(2) 50-Watt Halogen Fixtures</v>
      </c>
      <c r="AF7" s="66">
        <v>2</v>
      </c>
      <c r="AG7" s="48">
        <v>10</v>
      </c>
      <c r="AH7" s="49">
        <v>2500</v>
      </c>
      <c r="AI7" s="48">
        <v>2.67</v>
      </c>
      <c r="AJ7" s="63">
        <v>0</v>
      </c>
      <c r="AK7" s="48" t="s">
        <v>2</v>
      </c>
      <c r="AL7" s="49" t="s">
        <v>2</v>
      </c>
      <c r="AM7" s="50" t="s">
        <v>2</v>
      </c>
    </row>
    <row r="8" spans="1:40" ht="30" customHeight="1">
      <c r="B8" s="91" t="s">
        <v>66</v>
      </c>
      <c r="C8" s="92">
        <v>250</v>
      </c>
      <c r="D8" s="93">
        <v>45</v>
      </c>
      <c r="E8" s="94" t="s">
        <v>72</v>
      </c>
      <c r="F8" s="92">
        <v>120</v>
      </c>
      <c r="G8" s="93">
        <v>150</v>
      </c>
      <c r="H8" s="92">
        <f t="shared" si="2"/>
        <v>130</v>
      </c>
      <c r="I8" s="93">
        <f t="shared" si="3"/>
        <v>105</v>
      </c>
      <c r="J8" s="93">
        <f t="shared" si="4"/>
        <v>0.32213999999999998</v>
      </c>
      <c r="K8" s="92">
        <v>75</v>
      </c>
      <c r="L8" s="97" t="s">
        <v>2</v>
      </c>
      <c r="M8" s="95"/>
      <c r="N8" s="95"/>
      <c r="O8" s="96" t="s">
        <v>2</v>
      </c>
      <c r="P8" s="92" t="s">
        <v>2</v>
      </c>
      <c r="Q8" s="92" t="s">
        <v>2</v>
      </c>
      <c r="R8" s="93" t="s">
        <v>77</v>
      </c>
      <c r="S8" s="93">
        <v>63</v>
      </c>
      <c r="T8" s="97" t="s">
        <v>11</v>
      </c>
      <c r="U8" s="98" t="s">
        <v>2</v>
      </c>
      <c r="X8" s="99" t="str">
        <f t="shared" si="0"/>
        <v>39 Watt CMH</v>
      </c>
      <c r="Y8" s="100">
        <v>60</v>
      </c>
      <c r="Z8" s="101">
        <v>9000</v>
      </c>
      <c r="AA8" s="100">
        <v>2.67</v>
      </c>
      <c r="AB8" s="100">
        <v>90</v>
      </c>
      <c r="AC8" s="101">
        <v>40000</v>
      </c>
      <c r="AD8" s="100">
        <v>22.5</v>
      </c>
      <c r="AE8" s="102" t="str">
        <f t="shared" si="1"/>
        <v>(2) 75-Watt Halogen Fixtures</v>
      </c>
      <c r="AF8" s="103">
        <v>2</v>
      </c>
      <c r="AG8" s="100">
        <v>10</v>
      </c>
      <c r="AH8" s="101">
        <v>2500</v>
      </c>
      <c r="AI8" s="100">
        <v>2.67</v>
      </c>
      <c r="AJ8" s="104">
        <v>0</v>
      </c>
      <c r="AK8" s="100" t="s">
        <v>2</v>
      </c>
      <c r="AL8" s="101" t="s">
        <v>2</v>
      </c>
      <c r="AM8" s="105" t="s">
        <v>2</v>
      </c>
    </row>
    <row r="9" spans="1:40" ht="30" customHeight="1">
      <c r="B9" s="14" t="s">
        <v>68</v>
      </c>
      <c r="C9" s="9">
        <v>275</v>
      </c>
      <c r="D9" s="11">
        <v>55</v>
      </c>
      <c r="E9" s="13" t="s">
        <v>74</v>
      </c>
      <c r="F9" s="9">
        <v>180</v>
      </c>
      <c r="G9" s="11">
        <v>195</v>
      </c>
      <c r="H9" s="92">
        <f t="shared" si="2"/>
        <v>95</v>
      </c>
      <c r="I9" s="11">
        <f t="shared" si="3"/>
        <v>140</v>
      </c>
      <c r="J9" s="11">
        <f t="shared" si="4"/>
        <v>0.42952000000000001</v>
      </c>
      <c r="K9" s="9">
        <v>75</v>
      </c>
      <c r="L9" s="12" t="s">
        <v>2</v>
      </c>
      <c r="M9" s="26"/>
      <c r="N9" s="26"/>
      <c r="O9" s="27" t="s">
        <v>2</v>
      </c>
      <c r="P9" s="9" t="s">
        <v>2</v>
      </c>
      <c r="Q9" s="9" t="s">
        <v>2</v>
      </c>
      <c r="R9" s="11" t="s">
        <v>77</v>
      </c>
      <c r="S9" s="11">
        <v>63</v>
      </c>
      <c r="T9" s="12" t="s">
        <v>11</v>
      </c>
      <c r="U9" s="10" t="s">
        <v>2</v>
      </c>
      <c r="X9" s="44" t="str">
        <f t="shared" si="0"/>
        <v>50 Watt CMH</v>
      </c>
      <c r="Y9" s="51">
        <v>60</v>
      </c>
      <c r="Z9" s="52">
        <v>12000</v>
      </c>
      <c r="AA9" s="51">
        <v>2.67</v>
      </c>
      <c r="AB9" s="51">
        <v>90</v>
      </c>
      <c r="AC9" s="52">
        <v>40000</v>
      </c>
      <c r="AD9" s="51">
        <v>22.5</v>
      </c>
      <c r="AE9" s="45" t="str">
        <f t="shared" si="1"/>
        <v>(3) 65-Watt Halogen Fixtures</v>
      </c>
      <c r="AF9" s="68">
        <v>3</v>
      </c>
      <c r="AG9" s="51">
        <v>10</v>
      </c>
      <c r="AH9" s="52">
        <v>2500</v>
      </c>
      <c r="AI9" s="51">
        <v>2.67</v>
      </c>
      <c r="AJ9" s="64">
        <v>0</v>
      </c>
      <c r="AK9" s="51" t="s">
        <v>2</v>
      </c>
      <c r="AL9" s="52" t="s">
        <v>2</v>
      </c>
      <c r="AM9" s="53" t="s">
        <v>2</v>
      </c>
    </row>
    <row r="10" spans="1:40" ht="30" customHeight="1">
      <c r="B10" s="70" t="s">
        <v>67</v>
      </c>
      <c r="C10" s="71">
        <v>275</v>
      </c>
      <c r="D10" s="72">
        <v>79</v>
      </c>
      <c r="E10" s="73" t="s">
        <v>73</v>
      </c>
      <c r="F10" s="71">
        <v>180</v>
      </c>
      <c r="G10" s="72">
        <v>225</v>
      </c>
      <c r="H10" s="92">
        <f t="shared" si="2"/>
        <v>95</v>
      </c>
      <c r="I10" s="11">
        <f t="shared" si="3"/>
        <v>146</v>
      </c>
      <c r="J10" s="72">
        <f t="shared" si="4"/>
        <v>0.44792799999999999</v>
      </c>
      <c r="K10" s="71">
        <v>75</v>
      </c>
      <c r="L10" s="76" t="s">
        <v>2</v>
      </c>
      <c r="M10" s="74"/>
      <c r="N10" s="74"/>
      <c r="O10" s="75" t="s">
        <v>2</v>
      </c>
      <c r="P10" s="71" t="s">
        <v>2</v>
      </c>
      <c r="Q10" s="71" t="s">
        <v>2</v>
      </c>
      <c r="R10" s="72" t="s">
        <v>77</v>
      </c>
      <c r="S10" s="72">
        <v>63</v>
      </c>
      <c r="T10" s="76" t="s">
        <v>11</v>
      </c>
      <c r="U10" s="77" t="s">
        <v>2</v>
      </c>
      <c r="X10" s="44" t="str">
        <f t="shared" si="0"/>
        <v>70 Watt CMH</v>
      </c>
      <c r="Y10" s="51">
        <v>60</v>
      </c>
      <c r="Z10" s="52">
        <v>12000</v>
      </c>
      <c r="AA10" s="51">
        <v>2.67</v>
      </c>
      <c r="AB10" s="51">
        <v>90</v>
      </c>
      <c r="AC10" s="52">
        <v>40000</v>
      </c>
      <c r="AD10" s="51">
        <v>22.5</v>
      </c>
      <c r="AE10" s="45" t="str">
        <f t="shared" si="1"/>
        <v>(3) 75-Watt Halogen Fixtures</v>
      </c>
      <c r="AF10" s="68">
        <v>3</v>
      </c>
      <c r="AG10" s="51">
        <v>10</v>
      </c>
      <c r="AH10" s="52">
        <v>2500</v>
      </c>
      <c r="AI10" s="51">
        <v>2.67</v>
      </c>
      <c r="AJ10" s="64">
        <v>0</v>
      </c>
      <c r="AK10" s="51" t="s">
        <v>2</v>
      </c>
      <c r="AL10" s="52" t="s">
        <v>2</v>
      </c>
      <c r="AM10" s="53" t="s">
        <v>2</v>
      </c>
    </row>
    <row r="11" spans="1:40" ht="30" customHeight="1">
      <c r="B11" s="70" t="s">
        <v>69</v>
      </c>
      <c r="C11" s="71">
        <v>300</v>
      </c>
      <c r="D11" s="72">
        <v>110</v>
      </c>
      <c r="E11" s="73" t="s">
        <v>75</v>
      </c>
      <c r="F11" s="71">
        <v>210</v>
      </c>
      <c r="G11" s="72">
        <v>270</v>
      </c>
      <c r="H11" s="92">
        <f t="shared" si="2"/>
        <v>90</v>
      </c>
      <c r="I11" s="11">
        <f t="shared" si="3"/>
        <v>160</v>
      </c>
      <c r="J11" s="72">
        <f t="shared" si="4"/>
        <v>0.49087999999999998</v>
      </c>
      <c r="K11" s="71">
        <v>75</v>
      </c>
      <c r="L11" s="76" t="s">
        <v>2</v>
      </c>
      <c r="M11" s="74"/>
      <c r="N11" s="74"/>
      <c r="O11" s="75" t="s">
        <v>2</v>
      </c>
      <c r="P11" s="71" t="s">
        <v>2</v>
      </c>
      <c r="Q11" s="71" t="s">
        <v>2</v>
      </c>
      <c r="R11" s="72" t="s">
        <v>77</v>
      </c>
      <c r="S11" s="72">
        <v>63</v>
      </c>
      <c r="T11" s="76" t="s">
        <v>11</v>
      </c>
      <c r="U11" s="77" t="s">
        <v>2</v>
      </c>
      <c r="X11" s="44" t="str">
        <f t="shared" si="0"/>
        <v>100 Watt CMH</v>
      </c>
      <c r="Y11" s="51">
        <v>60</v>
      </c>
      <c r="Z11" s="52">
        <v>16000</v>
      </c>
      <c r="AA11" s="51">
        <v>2.67</v>
      </c>
      <c r="AB11" s="51">
        <v>90</v>
      </c>
      <c r="AC11" s="52">
        <v>40000</v>
      </c>
      <c r="AD11" s="51">
        <v>22.5</v>
      </c>
      <c r="AE11" s="45" t="str">
        <f t="shared" si="1"/>
        <v>(3) 90-Watt Halogen Fixtures</v>
      </c>
      <c r="AF11" s="68">
        <v>3</v>
      </c>
      <c r="AG11" s="51">
        <v>10</v>
      </c>
      <c r="AH11" s="52">
        <v>2500</v>
      </c>
      <c r="AI11" s="51">
        <v>2.67</v>
      </c>
      <c r="AJ11" s="64">
        <v>0</v>
      </c>
      <c r="AK11" s="51" t="s">
        <v>2</v>
      </c>
      <c r="AL11" s="52" t="s">
        <v>2</v>
      </c>
      <c r="AM11" s="53" t="s">
        <v>2</v>
      </c>
    </row>
    <row r="12" spans="1:40" ht="30" customHeight="1" thickBot="1">
      <c r="B12" s="15" t="s">
        <v>70</v>
      </c>
      <c r="C12" s="16">
        <v>300</v>
      </c>
      <c r="D12" s="18">
        <v>163</v>
      </c>
      <c r="E12" s="19" t="s">
        <v>76</v>
      </c>
      <c r="F12" s="16">
        <v>210</v>
      </c>
      <c r="G12" s="18">
        <v>360</v>
      </c>
      <c r="H12" s="16">
        <f t="shared" si="2"/>
        <v>90</v>
      </c>
      <c r="I12" s="18">
        <f t="shared" si="3"/>
        <v>197</v>
      </c>
      <c r="J12" s="18">
        <f t="shared" si="4"/>
        <v>0.60439600000000004</v>
      </c>
      <c r="K12" s="16">
        <v>75</v>
      </c>
      <c r="L12" s="20" t="s">
        <v>2</v>
      </c>
      <c r="M12" s="28"/>
      <c r="N12" s="28"/>
      <c r="O12" s="29" t="s">
        <v>2</v>
      </c>
      <c r="P12" s="16" t="s">
        <v>2</v>
      </c>
      <c r="Q12" s="16" t="s">
        <v>2</v>
      </c>
      <c r="R12" s="18" t="s">
        <v>77</v>
      </c>
      <c r="S12" s="18">
        <v>63</v>
      </c>
      <c r="T12" s="20" t="s">
        <v>11</v>
      </c>
      <c r="U12" s="17" t="s">
        <v>2</v>
      </c>
      <c r="X12" s="44" t="str">
        <f t="shared" si="0"/>
        <v>150 Watt CMH</v>
      </c>
      <c r="Y12" s="51">
        <v>60</v>
      </c>
      <c r="Z12" s="52">
        <v>16000</v>
      </c>
      <c r="AA12" s="51">
        <v>2.67</v>
      </c>
      <c r="AB12" s="51">
        <v>90</v>
      </c>
      <c r="AC12" s="52">
        <v>40000</v>
      </c>
      <c r="AD12" s="51">
        <v>22.5</v>
      </c>
      <c r="AE12" s="45" t="str">
        <f t="shared" si="1"/>
        <v>(3) 120-Watt Halogen Fixtures</v>
      </c>
      <c r="AF12" s="68">
        <v>3</v>
      </c>
      <c r="AG12" s="51">
        <v>10</v>
      </c>
      <c r="AH12" s="52">
        <v>2500</v>
      </c>
      <c r="AI12" s="51">
        <v>2.67</v>
      </c>
      <c r="AJ12" s="64">
        <v>0</v>
      </c>
      <c r="AK12" s="51" t="s">
        <v>2</v>
      </c>
      <c r="AL12" s="52" t="s">
        <v>2</v>
      </c>
      <c r="AM12" s="53" t="s">
        <v>2</v>
      </c>
    </row>
    <row r="13" spans="1:40" ht="15">
      <c r="X13" s="37"/>
      <c r="Y13" s="60"/>
      <c r="Z13" s="61"/>
      <c r="AA13" s="60"/>
      <c r="AB13" s="60"/>
      <c r="AC13" s="61"/>
      <c r="AD13" s="60"/>
      <c r="AE13" s="37"/>
      <c r="AF13" s="37"/>
      <c r="AG13" s="60"/>
      <c r="AH13" s="61"/>
      <c r="AI13" s="60"/>
      <c r="AJ13" s="60"/>
      <c r="AK13" s="60"/>
      <c r="AL13" s="61"/>
      <c r="AM13" s="60"/>
      <c r="AN13" s="62"/>
    </row>
    <row r="14" spans="1:40" ht="15">
      <c r="X14" s="37"/>
      <c r="Y14" s="60"/>
      <c r="Z14" s="61"/>
      <c r="AA14" s="60"/>
      <c r="AB14" s="60"/>
      <c r="AC14" s="61"/>
      <c r="AD14" s="60"/>
      <c r="AE14" s="37"/>
      <c r="AF14" s="37"/>
      <c r="AG14" s="60"/>
      <c r="AH14" s="61"/>
      <c r="AI14" s="60"/>
      <c r="AJ14" s="60"/>
      <c r="AK14" s="60"/>
      <c r="AL14" s="61"/>
      <c r="AM14" s="60"/>
      <c r="AN14" s="62"/>
    </row>
    <row r="15" spans="1:40" ht="15">
      <c r="X15" s="37"/>
      <c r="Y15" s="60"/>
      <c r="Z15" s="61"/>
      <c r="AA15" s="60"/>
      <c r="AB15" s="60"/>
      <c r="AC15" s="61"/>
      <c r="AD15" s="60"/>
      <c r="AE15" s="37"/>
      <c r="AF15" s="37"/>
      <c r="AG15" s="60"/>
      <c r="AH15" s="61"/>
      <c r="AI15" s="60"/>
      <c r="AJ15" s="60"/>
      <c r="AK15" s="60"/>
      <c r="AL15" s="61"/>
      <c r="AM15" s="60"/>
      <c r="AN15" s="62"/>
    </row>
    <row r="16" spans="1:40" ht="15">
      <c r="X16" s="37"/>
      <c r="Y16" s="60"/>
      <c r="Z16" s="61"/>
      <c r="AA16" s="61"/>
      <c r="AB16" s="60"/>
      <c r="AC16" s="61"/>
      <c r="AD16" s="61"/>
      <c r="AE16" s="37"/>
      <c r="AF16" s="37"/>
      <c r="AG16" s="60"/>
      <c r="AH16" s="61"/>
      <c r="AI16" s="61"/>
      <c r="AJ16" s="61"/>
      <c r="AK16" s="60"/>
      <c r="AL16" s="61"/>
      <c r="AM16" s="61"/>
      <c r="AN16" s="62"/>
    </row>
    <row r="17" spans="17:40" ht="15">
      <c r="X17" s="37"/>
      <c r="Y17" s="60"/>
      <c r="Z17" s="61"/>
      <c r="AA17" s="60"/>
      <c r="AB17" s="60"/>
      <c r="AC17" s="61"/>
      <c r="AD17" s="60"/>
      <c r="AE17" s="37"/>
      <c r="AF17" s="37"/>
      <c r="AG17" s="60"/>
      <c r="AH17" s="61"/>
      <c r="AI17" s="60"/>
      <c r="AJ17" s="60"/>
      <c r="AK17" s="60"/>
      <c r="AL17" s="61"/>
      <c r="AM17" s="60"/>
      <c r="AN17" s="62"/>
    </row>
    <row r="18" spans="17:40" ht="15">
      <c r="X18" s="37"/>
      <c r="Y18" s="60"/>
      <c r="Z18" s="61"/>
      <c r="AA18" s="60"/>
      <c r="AB18" s="60"/>
      <c r="AC18" s="61"/>
      <c r="AD18" s="60"/>
      <c r="AE18" s="37"/>
      <c r="AF18" s="37"/>
      <c r="AG18" s="60"/>
      <c r="AH18" s="61"/>
      <c r="AI18" s="60"/>
      <c r="AJ18" s="60"/>
      <c r="AK18" s="60"/>
      <c r="AL18" s="61"/>
      <c r="AM18" s="60"/>
      <c r="AN18" s="62"/>
    </row>
    <row r="19" spans="17:40" ht="15">
      <c r="Q19" t="s">
        <v>78</v>
      </c>
      <c r="X19" s="37"/>
      <c r="Y19" s="60"/>
      <c r="Z19" s="61"/>
      <c r="AA19" s="60"/>
      <c r="AB19" s="60"/>
      <c r="AC19" s="61"/>
      <c r="AD19" s="60"/>
      <c r="AE19" s="37"/>
      <c r="AF19" s="37"/>
      <c r="AG19" s="60"/>
      <c r="AH19" s="61"/>
      <c r="AI19" s="60"/>
      <c r="AJ19" s="60"/>
      <c r="AK19" s="60"/>
      <c r="AL19" s="61"/>
      <c r="AM19" s="60"/>
      <c r="AN19" s="62"/>
    </row>
    <row r="20" spans="17:40" ht="15">
      <c r="X20" s="37"/>
      <c r="Y20" s="60"/>
      <c r="Z20" s="61"/>
      <c r="AA20" s="60"/>
      <c r="AB20" s="60"/>
      <c r="AC20" s="61"/>
      <c r="AD20" s="60"/>
      <c r="AE20" s="37"/>
      <c r="AF20" s="37"/>
      <c r="AG20" s="60"/>
      <c r="AH20" s="61"/>
      <c r="AI20" s="60"/>
      <c r="AJ20" s="60"/>
      <c r="AK20" s="60"/>
      <c r="AL20" s="61"/>
      <c r="AM20" s="60"/>
      <c r="AN20" s="62"/>
    </row>
    <row r="21" spans="17:40">
      <c r="X21" s="62"/>
      <c r="Y21" s="62"/>
      <c r="Z21" s="62"/>
      <c r="AA21" s="62"/>
      <c r="AB21" s="62"/>
      <c r="AC21" s="62"/>
      <c r="AD21" s="62"/>
      <c r="AE21" s="62"/>
      <c r="AF21" s="62"/>
      <c r="AG21" s="62"/>
      <c r="AH21" s="62"/>
      <c r="AI21" s="62"/>
      <c r="AJ21" s="62"/>
      <c r="AK21" s="62"/>
      <c r="AL21" s="62"/>
      <c r="AM21" s="62"/>
      <c r="AN21" s="62"/>
    </row>
    <row r="22" spans="17:40">
      <c r="X22" s="62"/>
      <c r="Y22" s="62"/>
      <c r="Z22" s="62"/>
      <c r="AA22" s="62"/>
      <c r="AB22" s="62"/>
      <c r="AC22" s="62"/>
      <c r="AD22" s="62"/>
      <c r="AE22" s="62"/>
      <c r="AF22" s="62"/>
      <c r="AG22" s="62"/>
      <c r="AH22" s="62"/>
      <c r="AI22" s="62"/>
      <c r="AJ22" s="62"/>
      <c r="AK22" s="62"/>
      <c r="AL22" s="62"/>
      <c r="AM22" s="62"/>
      <c r="AN22" s="62"/>
    </row>
    <row r="23" spans="17:40">
      <c r="X23" s="62"/>
      <c r="Y23" s="62"/>
      <c r="Z23" s="62"/>
      <c r="AA23" s="62"/>
      <c r="AB23" s="62"/>
      <c r="AC23" s="62"/>
      <c r="AD23" s="62"/>
      <c r="AE23" s="62"/>
      <c r="AF23" s="62"/>
      <c r="AG23" s="62"/>
      <c r="AH23" s="62"/>
      <c r="AI23" s="62"/>
      <c r="AJ23" s="62"/>
      <c r="AK23" s="62"/>
      <c r="AL23" s="62"/>
      <c r="AM23" s="62"/>
      <c r="AN23" s="62"/>
    </row>
    <row r="24" spans="17:40">
      <c r="X24" s="62"/>
      <c r="Y24" s="62"/>
      <c r="Z24" s="62"/>
      <c r="AA24" s="62"/>
      <c r="AB24" s="62"/>
      <c r="AC24" s="62"/>
      <c r="AD24" s="62"/>
      <c r="AE24" s="62"/>
      <c r="AF24" s="62"/>
      <c r="AG24" s="62"/>
      <c r="AH24" s="62"/>
      <c r="AI24" s="62"/>
      <c r="AJ24" s="62"/>
      <c r="AK24" s="62"/>
      <c r="AL24" s="62"/>
      <c r="AM24" s="62"/>
      <c r="AN24" s="62"/>
    </row>
    <row r="25" spans="17:40">
      <c r="X25" s="62"/>
      <c r="Y25" s="62"/>
      <c r="Z25" s="62"/>
      <c r="AA25" s="62"/>
      <c r="AB25" s="62"/>
      <c r="AC25" s="62"/>
      <c r="AD25" s="62"/>
      <c r="AE25" s="62"/>
      <c r="AF25" s="62"/>
      <c r="AG25" s="62"/>
      <c r="AH25" s="62"/>
      <c r="AI25" s="62"/>
      <c r="AJ25" s="62"/>
      <c r="AK25" s="62"/>
      <c r="AL25" s="62"/>
      <c r="AM25" s="62"/>
      <c r="AN25" s="62"/>
    </row>
    <row r="26" spans="17:40">
      <c r="X26" s="62"/>
      <c r="Y26" s="62"/>
      <c r="Z26" s="62"/>
      <c r="AA26" s="62"/>
      <c r="AB26" s="62"/>
      <c r="AC26" s="62"/>
      <c r="AD26" s="62"/>
      <c r="AE26" s="62"/>
      <c r="AF26" s="62"/>
      <c r="AG26" s="62"/>
      <c r="AH26" s="62"/>
      <c r="AI26" s="62"/>
      <c r="AJ26" s="62"/>
      <c r="AK26" s="62"/>
      <c r="AL26" s="62"/>
      <c r="AM26" s="62"/>
      <c r="AN26" s="62"/>
    </row>
    <row r="27" spans="17:40">
      <c r="X27" s="62"/>
      <c r="Y27" s="62"/>
      <c r="Z27" s="62"/>
      <c r="AA27" s="62"/>
      <c r="AB27" s="62"/>
      <c r="AC27" s="62"/>
      <c r="AD27" s="62"/>
      <c r="AE27" s="62"/>
      <c r="AF27" s="62"/>
      <c r="AG27" s="62"/>
      <c r="AH27" s="62"/>
      <c r="AI27" s="62"/>
      <c r="AJ27" s="62"/>
      <c r="AK27" s="62"/>
      <c r="AL27" s="62"/>
      <c r="AM27" s="62"/>
      <c r="AN27" s="62"/>
    </row>
    <row r="28" spans="17:40">
      <c r="X28" s="62"/>
      <c r="Y28" s="62"/>
      <c r="Z28" s="62"/>
      <c r="AA28" s="62"/>
      <c r="AB28" s="62"/>
      <c r="AC28" s="62"/>
      <c r="AD28" s="62"/>
      <c r="AE28" s="62"/>
      <c r="AF28" s="62"/>
      <c r="AG28" s="62"/>
      <c r="AH28" s="62"/>
      <c r="AI28" s="62"/>
      <c r="AJ28" s="62"/>
      <c r="AK28" s="62"/>
      <c r="AL28" s="62"/>
      <c r="AM28" s="62"/>
      <c r="AN28" s="62"/>
    </row>
    <row r="29" spans="17:40">
      <c r="X29" s="62"/>
      <c r="Y29" s="62"/>
      <c r="Z29" s="62"/>
      <c r="AA29" s="62"/>
      <c r="AB29" s="62"/>
      <c r="AC29" s="62"/>
      <c r="AD29" s="62"/>
      <c r="AE29" s="62"/>
      <c r="AF29" s="62"/>
      <c r="AG29" s="62"/>
      <c r="AH29" s="62"/>
      <c r="AI29" s="62"/>
      <c r="AJ29" s="62"/>
      <c r="AK29" s="62"/>
      <c r="AL29" s="62"/>
      <c r="AM29" s="62"/>
      <c r="AN29" s="62"/>
    </row>
    <row r="30" spans="17:40">
      <c r="X30" s="62"/>
      <c r="Y30" s="62"/>
      <c r="Z30" s="62"/>
      <c r="AA30" s="62"/>
      <c r="AB30" s="62"/>
      <c r="AC30" s="62"/>
      <c r="AD30" s="62"/>
      <c r="AE30" s="62"/>
      <c r="AF30" s="62"/>
      <c r="AG30" s="62"/>
      <c r="AH30" s="62"/>
      <c r="AI30" s="62"/>
      <c r="AJ30" s="62"/>
      <c r="AK30" s="62"/>
      <c r="AL30" s="62"/>
      <c r="AM30" s="62"/>
      <c r="AN30" s="62"/>
    </row>
    <row r="31" spans="17:40">
      <c r="X31" s="62"/>
      <c r="Y31" s="62"/>
      <c r="Z31" s="62"/>
      <c r="AA31" s="62"/>
      <c r="AB31" s="62"/>
      <c r="AC31" s="62"/>
      <c r="AD31" s="62"/>
      <c r="AE31" s="62"/>
      <c r="AF31" s="62"/>
      <c r="AG31" s="62"/>
      <c r="AH31" s="62"/>
      <c r="AI31" s="62"/>
      <c r="AJ31" s="62"/>
      <c r="AK31" s="62"/>
      <c r="AL31" s="62"/>
      <c r="AM31" s="62"/>
      <c r="AN31" s="62"/>
    </row>
    <row r="32" spans="17:40">
      <c r="X32" s="62"/>
      <c r="Y32" s="62"/>
      <c r="Z32" s="62"/>
      <c r="AA32" s="62"/>
      <c r="AB32" s="62"/>
      <c r="AC32" s="62"/>
      <c r="AD32" s="62"/>
      <c r="AE32" s="62"/>
      <c r="AF32" s="62"/>
      <c r="AG32" s="62"/>
      <c r="AH32" s="62"/>
      <c r="AI32" s="62"/>
      <c r="AJ32" s="62"/>
      <c r="AK32" s="62"/>
      <c r="AL32" s="62"/>
      <c r="AM32" s="62"/>
      <c r="AN32" s="62"/>
    </row>
    <row r="33" spans="24:40">
      <c r="X33" s="62"/>
      <c r="Y33" s="62"/>
      <c r="Z33" s="62"/>
      <c r="AA33" s="62"/>
      <c r="AB33" s="62"/>
      <c r="AC33" s="62"/>
      <c r="AD33" s="62"/>
      <c r="AE33" s="62"/>
      <c r="AF33" s="62"/>
      <c r="AG33" s="62"/>
      <c r="AH33" s="62"/>
      <c r="AI33" s="62"/>
      <c r="AJ33" s="62"/>
      <c r="AK33" s="62"/>
      <c r="AL33" s="62"/>
      <c r="AM33" s="62"/>
      <c r="AN33" s="62"/>
    </row>
    <row r="34" spans="24:40">
      <c r="X34" s="62"/>
      <c r="Y34" s="62"/>
      <c r="Z34" s="62"/>
      <c r="AA34" s="62"/>
      <c r="AB34" s="62"/>
      <c r="AC34" s="62"/>
      <c r="AD34" s="62"/>
      <c r="AE34" s="62"/>
      <c r="AF34" s="62"/>
      <c r="AG34" s="62"/>
      <c r="AH34" s="62"/>
      <c r="AI34" s="62"/>
      <c r="AJ34" s="62"/>
      <c r="AK34" s="62"/>
      <c r="AL34" s="62"/>
      <c r="AM34" s="62"/>
      <c r="AN34" s="62"/>
    </row>
    <row r="35" spans="24:40">
      <c r="X35" s="62"/>
      <c r="Y35" s="62"/>
      <c r="Z35" s="62"/>
      <c r="AA35" s="62"/>
      <c r="AB35" s="62"/>
      <c r="AC35" s="62"/>
      <c r="AD35" s="62"/>
      <c r="AE35" s="62"/>
      <c r="AF35" s="62"/>
      <c r="AG35" s="62"/>
      <c r="AH35" s="62"/>
      <c r="AI35" s="62"/>
      <c r="AJ35" s="62"/>
      <c r="AK35" s="62"/>
      <c r="AL35" s="62"/>
      <c r="AM35" s="62"/>
      <c r="AN35" s="62"/>
    </row>
    <row r="36" spans="24:40">
      <c r="X36" s="62"/>
      <c r="Y36" s="62"/>
      <c r="Z36" s="62"/>
      <c r="AA36" s="62"/>
      <c r="AB36" s="62"/>
      <c r="AC36" s="62"/>
      <c r="AD36" s="62"/>
      <c r="AE36" s="62"/>
      <c r="AF36" s="62"/>
      <c r="AG36" s="62"/>
      <c r="AH36" s="62"/>
      <c r="AI36" s="62"/>
      <c r="AJ36" s="62"/>
      <c r="AK36" s="62"/>
      <c r="AL36" s="62"/>
      <c r="AM36" s="62"/>
      <c r="AN36" s="62"/>
    </row>
    <row r="37" spans="24:40">
      <c r="X37" s="62"/>
      <c r="Y37" s="62"/>
      <c r="Z37" s="62"/>
      <c r="AA37" s="62"/>
      <c r="AB37" s="62"/>
      <c r="AC37" s="62"/>
      <c r="AD37" s="62"/>
      <c r="AE37" s="62"/>
      <c r="AF37" s="62"/>
      <c r="AG37" s="62"/>
      <c r="AH37" s="62"/>
      <c r="AI37" s="62"/>
      <c r="AJ37" s="62"/>
      <c r="AK37" s="62"/>
      <c r="AL37" s="62"/>
      <c r="AM37" s="62"/>
      <c r="AN37" s="62"/>
    </row>
    <row r="38" spans="24:40">
      <c r="X38" s="62"/>
      <c r="Y38" s="62"/>
      <c r="Z38" s="62"/>
      <c r="AA38" s="62"/>
      <c r="AB38" s="62"/>
      <c r="AC38" s="62"/>
      <c r="AD38" s="62"/>
      <c r="AE38" s="62"/>
      <c r="AF38" s="62"/>
      <c r="AG38" s="62"/>
      <c r="AH38" s="62"/>
      <c r="AI38" s="62"/>
      <c r="AJ38" s="62"/>
      <c r="AK38" s="62"/>
      <c r="AL38" s="62"/>
      <c r="AM38" s="62"/>
      <c r="AN38" s="62"/>
    </row>
    <row r="39" spans="24:40">
      <c r="X39" s="62"/>
      <c r="Y39" s="62"/>
      <c r="Z39" s="62"/>
      <c r="AA39" s="62"/>
      <c r="AB39" s="62"/>
      <c r="AC39" s="62"/>
      <c r="AD39" s="62"/>
      <c r="AE39" s="62"/>
      <c r="AF39" s="62"/>
      <c r="AG39" s="62"/>
      <c r="AH39" s="62"/>
      <c r="AI39" s="62"/>
      <c r="AJ39" s="62"/>
      <c r="AK39" s="62"/>
      <c r="AL39" s="62"/>
      <c r="AM39" s="62"/>
      <c r="AN39" s="62"/>
    </row>
    <row r="40" spans="24:40">
      <c r="X40" s="62"/>
      <c r="Y40" s="62"/>
      <c r="Z40" s="62"/>
      <c r="AA40" s="62"/>
      <c r="AB40" s="62"/>
      <c r="AC40" s="62"/>
      <c r="AD40" s="62"/>
      <c r="AE40" s="62"/>
      <c r="AF40" s="62"/>
      <c r="AG40" s="62"/>
      <c r="AH40" s="62"/>
      <c r="AI40" s="62"/>
      <c r="AJ40" s="62"/>
      <c r="AK40" s="62"/>
      <c r="AL40" s="62"/>
      <c r="AM40" s="62"/>
      <c r="AN40" s="62"/>
    </row>
    <row r="41" spans="24:40">
      <c r="X41" s="62"/>
      <c r="Y41" s="62"/>
      <c r="Z41" s="62"/>
      <c r="AA41" s="62"/>
      <c r="AB41" s="62"/>
      <c r="AC41" s="62"/>
      <c r="AD41" s="62"/>
      <c r="AE41" s="62"/>
      <c r="AF41" s="62"/>
      <c r="AG41" s="62"/>
      <c r="AH41" s="62"/>
      <c r="AI41" s="62"/>
      <c r="AJ41" s="62"/>
      <c r="AK41" s="62"/>
      <c r="AL41" s="62"/>
      <c r="AM41" s="62"/>
      <c r="AN41" s="62"/>
    </row>
    <row r="42" spans="24:40">
      <c r="X42" s="62"/>
      <c r="Y42" s="62"/>
      <c r="Z42" s="62"/>
      <c r="AA42" s="62"/>
      <c r="AB42" s="62"/>
      <c r="AC42" s="62"/>
      <c r="AD42" s="62"/>
      <c r="AE42" s="62"/>
      <c r="AF42" s="62"/>
      <c r="AG42" s="62"/>
      <c r="AH42" s="62"/>
      <c r="AI42" s="62"/>
      <c r="AJ42" s="62"/>
      <c r="AK42" s="62"/>
      <c r="AL42" s="62"/>
      <c r="AM42" s="62"/>
      <c r="AN42" s="62"/>
    </row>
    <row r="43" spans="24:40">
      <c r="X43" s="62"/>
      <c r="Y43" s="62"/>
      <c r="Z43" s="62"/>
      <c r="AA43" s="62"/>
      <c r="AB43" s="62"/>
      <c r="AC43" s="62"/>
      <c r="AD43" s="62"/>
      <c r="AE43" s="62"/>
      <c r="AF43" s="62"/>
      <c r="AG43" s="62"/>
      <c r="AH43" s="62"/>
      <c r="AI43" s="62"/>
      <c r="AJ43" s="62"/>
      <c r="AK43" s="62"/>
      <c r="AL43" s="62"/>
      <c r="AM43" s="62"/>
      <c r="AN43" s="62"/>
    </row>
    <row r="44" spans="24:40">
      <c r="X44" s="62"/>
      <c r="Y44" s="62"/>
      <c r="Z44" s="62"/>
      <c r="AA44" s="62"/>
      <c r="AB44" s="62"/>
      <c r="AC44" s="62"/>
      <c r="AD44" s="62"/>
      <c r="AE44" s="62"/>
      <c r="AF44" s="62"/>
      <c r="AG44" s="62"/>
      <c r="AH44" s="62"/>
      <c r="AI44" s="62"/>
      <c r="AJ44" s="62"/>
      <c r="AK44" s="62"/>
      <c r="AL44" s="62"/>
      <c r="AM44" s="62"/>
      <c r="AN44" s="62"/>
    </row>
  </sheetData>
  <customSheetViews>
    <customSheetView guid="{8ED8E193-9407-41DD-91AE-C1AA28A8367D}" scale="75" fitToPage="1" state="hidden" topLeftCell="R1">
      <selection activeCell="T20" sqref="T20"/>
      <pageMargins left="0.75" right="0.75" top="1" bottom="1" header="0.5" footer="0.5"/>
      <pageSetup scale="55" orientation="landscape" r:id="rId1"/>
      <headerFooter alignWithMargins="0"/>
    </customSheetView>
    <customSheetView guid="{A87E52D3-3961-4054-8724-2A48141B4F8D}" scale="75" fitToPage="1" state="hidden" topLeftCell="R1">
      <selection activeCell="T20" sqref="T20"/>
      <pageMargins left="0.75" right="0.75" top="1" bottom="1" header="0.5" footer="0.5"/>
      <pageSetup scale="56" orientation="landscape" r:id="rId2"/>
      <headerFooter alignWithMargins="0"/>
    </customSheetView>
    <customSheetView guid="{096CEE5A-FAE2-4AA9-B2D1-2200253D3BEE}" scale="75" showPageBreaks="1" fitToPage="1" printArea="1" state="hidden" topLeftCell="R1">
      <selection activeCell="T20" sqref="T20"/>
      <pageMargins left="0.75" right="0.75" top="1" bottom="1" header="0.5" footer="0.5"/>
      <pageSetup scale="56" orientation="landscape" r:id="rId3"/>
      <headerFooter alignWithMargins="0"/>
    </customSheetView>
    <customSheetView guid="{DC0840CC-6635-44F8-AFA1-488FAD35514B}" scale="75" fitToPage="1" showRuler="0" topLeftCell="R1">
      <selection activeCell="T20" sqref="T20"/>
      <pageMargins left="0.75" right="0.75" top="1" bottom="1" header="0.5" footer="0.5"/>
      <pageSetup scale="65" orientation="landscape" r:id="rId4"/>
      <headerFooter alignWithMargins="0"/>
    </customSheetView>
    <customSheetView guid="{5A8EF68D-CE60-47E3-B948-6313F53CB994}" scale="75" fitToPage="1" state="hidden" topLeftCell="R1">
      <selection activeCell="T20" sqref="T20"/>
      <pageMargins left="0.75" right="0.75" top="1" bottom="1" header="0.5" footer="0.5"/>
      <pageSetup scale="55" orientation="landscape" r:id="rId5"/>
      <headerFooter alignWithMargins="0"/>
    </customSheetView>
    <customSheetView guid="{03B93CCF-6975-4D5D-AC9B-D05400C5EAD1}" scale="75" showPageBreaks="1" fitToPage="1" printArea="1" state="hidden" topLeftCell="R1">
      <selection activeCell="T20" sqref="T20"/>
      <pageMargins left="0.75" right="0.75" top="1" bottom="1" header="0.5" footer="0.5"/>
      <pageSetup scale="56" orientation="landscape" r:id="rId6"/>
      <headerFooter alignWithMargins="0"/>
    </customSheetView>
  </customSheetViews>
  <phoneticPr fontId="3" type="noConversion"/>
  <pageMargins left="0.75" right="0.75" top="1" bottom="1" header="0.5" footer="0.5"/>
  <pageSetup scale="56"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4:AM52"/>
  <sheetViews>
    <sheetView zoomScale="75" workbookViewId="0">
      <selection activeCell="E17" sqref="E17"/>
    </sheetView>
  </sheetViews>
  <sheetFormatPr defaultRowHeight="12.75"/>
  <cols>
    <col min="1" max="1" width="10.85546875" customWidth="1"/>
    <col min="2" max="2" width="29" customWidth="1"/>
    <col min="3" max="3" width="13.42578125" customWidth="1"/>
    <col min="4" max="4" width="11.140625" customWidth="1"/>
    <col min="5" max="5" width="50.85546875" customWidth="1"/>
    <col min="6" max="6" width="10" customWidth="1"/>
    <col min="7" max="7" width="12.85546875" customWidth="1"/>
    <col min="8" max="8" width="11.28515625" customWidth="1"/>
    <col min="9" max="9" width="12.140625" customWidth="1"/>
    <col min="10" max="10" width="12" customWidth="1"/>
    <col min="11" max="11" width="16.42578125" customWidth="1"/>
    <col min="12" max="13" width="9.140625" hidden="1" customWidth="1"/>
    <col min="14" max="14" width="12.140625" customWidth="1"/>
    <col min="15" max="15" width="10.85546875" customWidth="1"/>
    <col min="16" max="16" width="12" customWidth="1"/>
    <col min="17" max="17" width="12.42578125" customWidth="1"/>
    <col min="18" max="18" width="13.7109375" customWidth="1"/>
    <col min="19" max="19" width="32.140625" customWidth="1"/>
    <col min="20" max="20" width="12.28515625" customWidth="1"/>
    <col min="23" max="23" width="28.85546875" customWidth="1"/>
    <col min="30" max="30" width="52" customWidth="1"/>
    <col min="31" max="31" width="8.5703125" customWidth="1"/>
    <col min="35" max="35" width="10.85546875" customWidth="1"/>
    <col min="36" max="36" width="10.42578125" customWidth="1"/>
  </cols>
  <sheetData>
    <row r="4" spans="1:38" ht="13.5" thickBot="1"/>
    <row r="5" spans="1:38" ht="18">
      <c r="B5" s="22" t="s">
        <v>34</v>
      </c>
      <c r="C5" s="1"/>
      <c r="D5" s="1"/>
      <c r="E5" s="1"/>
      <c r="F5" s="1"/>
      <c r="G5" s="1"/>
      <c r="H5" s="1"/>
      <c r="I5" s="1"/>
      <c r="J5" s="1"/>
      <c r="K5" s="1"/>
      <c r="L5" s="1"/>
      <c r="M5" s="1"/>
      <c r="N5" s="1"/>
      <c r="O5" s="1"/>
      <c r="P5" s="1"/>
      <c r="Q5" s="1"/>
      <c r="R5" s="1"/>
      <c r="S5" s="1"/>
      <c r="T5" s="2"/>
      <c r="W5" s="22" t="s">
        <v>35</v>
      </c>
      <c r="X5" s="35"/>
      <c r="Y5" s="35"/>
      <c r="Z5" s="35"/>
      <c r="AA5" s="35"/>
      <c r="AB5" s="35"/>
      <c r="AC5" s="35"/>
      <c r="AD5" s="35"/>
      <c r="AE5" s="35"/>
      <c r="AF5" s="35"/>
      <c r="AG5" s="35"/>
      <c r="AH5" s="35"/>
      <c r="AI5" s="35"/>
      <c r="AJ5" s="35"/>
      <c r="AK5" s="35"/>
      <c r="AL5" s="36"/>
    </row>
    <row r="6" spans="1:38" ht="84" customHeight="1" thickBot="1">
      <c r="A6" s="4"/>
      <c r="B6" s="30" t="s">
        <v>12</v>
      </c>
      <c r="C6" s="31" t="s">
        <v>13</v>
      </c>
      <c r="D6" s="31" t="s">
        <v>15</v>
      </c>
      <c r="E6" s="31" t="s">
        <v>0</v>
      </c>
      <c r="F6" s="31" t="s">
        <v>14</v>
      </c>
      <c r="G6" s="31" t="s">
        <v>16</v>
      </c>
      <c r="H6" s="31" t="s">
        <v>19</v>
      </c>
      <c r="I6" s="31" t="s">
        <v>17</v>
      </c>
      <c r="J6" s="31" t="s">
        <v>1</v>
      </c>
      <c r="K6" s="31" t="s">
        <v>5</v>
      </c>
      <c r="L6" s="3"/>
      <c r="M6" s="3"/>
      <c r="N6" s="32" t="s">
        <v>18</v>
      </c>
      <c r="O6" s="31" t="s">
        <v>6</v>
      </c>
      <c r="P6" s="31" t="s">
        <v>7</v>
      </c>
      <c r="Q6" s="32" t="s">
        <v>3</v>
      </c>
      <c r="R6" s="32" t="s">
        <v>4</v>
      </c>
      <c r="S6" s="32" t="s">
        <v>10</v>
      </c>
      <c r="T6" s="33" t="s">
        <v>8</v>
      </c>
      <c r="W6" s="39" t="str">
        <f>B6</f>
        <v>EE Measure Description</v>
      </c>
      <c r="X6" s="40" t="s">
        <v>20</v>
      </c>
      <c r="Y6" s="40" t="s">
        <v>24</v>
      </c>
      <c r="Z6" s="40" t="s">
        <v>21</v>
      </c>
      <c r="AA6" s="40" t="s">
        <v>22</v>
      </c>
      <c r="AB6" s="40" t="s">
        <v>25</v>
      </c>
      <c r="AC6" s="40" t="s">
        <v>23</v>
      </c>
      <c r="AD6" s="38" t="str">
        <f>E6</f>
        <v>Baseline Description</v>
      </c>
      <c r="AE6" s="40" t="s">
        <v>32</v>
      </c>
      <c r="AF6" s="40" t="s">
        <v>26</v>
      </c>
      <c r="AG6" s="40" t="s">
        <v>27</v>
      </c>
      <c r="AH6" s="40" t="s">
        <v>28</v>
      </c>
      <c r="AI6" s="40" t="s">
        <v>33</v>
      </c>
      <c r="AJ6" s="40" t="s">
        <v>29</v>
      </c>
      <c r="AK6" s="40" t="s">
        <v>30</v>
      </c>
      <c r="AL6" s="41" t="s">
        <v>31</v>
      </c>
    </row>
    <row r="7" spans="1:38" ht="30" customHeight="1">
      <c r="B7" s="21"/>
      <c r="C7" s="5"/>
      <c r="D7" s="7"/>
      <c r="E7" s="23"/>
      <c r="F7" s="5"/>
      <c r="G7" s="7"/>
      <c r="H7" s="5"/>
      <c r="I7" s="7"/>
      <c r="J7" s="5"/>
      <c r="K7" s="23"/>
      <c r="L7" s="24"/>
      <c r="M7" s="24"/>
      <c r="N7" s="25"/>
      <c r="O7" s="5"/>
      <c r="P7" s="5"/>
      <c r="Q7" s="7"/>
      <c r="R7" s="7"/>
      <c r="S7" s="8"/>
      <c r="T7" s="6"/>
      <c r="W7" s="42"/>
      <c r="X7" s="48"/>
      <c r="Y7" s="49"/>
      <c r="Z7" s="48"/>
      <c r="AA7" s="48"/>
      <c r="AB7" s="49"/>
      <c r="AC7" s="48"/>
      <c r="AD7" s="43"/>
      <c r="AE7" s="66"/>
      <c r="AF7" s="48"/>
      <c r="AG7" s="49"/>
      <c r="AH7" s="48"/>
      <c r="AI7" s="63"/>
      <c r="AJ7" s="48"/>
      <c r="AK7" s="49"/>
      <c r="AL7" s="50"/>
    </row>
    <row r="8" spans="1:38" ht="30" customHeight="1">
      <c r="B8" s="14"/>
      <c r="C8" s="9"/>
      <c r="D8" s="11"/>
      <c r="E8" s="13"/>
      <c r="F8" s="9"/>
      <c r="G8" s="11"/>
      <c r="H8" s="9"/>
      <c r="I8" s="11"/>
      <c r="J8" s="9"/>
      <c r="K8" s="13"/>
      <c r="L8" s="26"/>
      <c r="M8" s="26"/>
      <c r="N8" s="27"/>
      <c r="O8" s="9"/>
      <c r="P8" s="9"/>
      <c r="Q8" s="11"/>
      <c r="R8" s="11"/>
      <c r="S8" s="12"/>
      <c r="T8" s="10"/>
      <c r="W8" s="44"/>
      <c r="X8" s="51"/>
      <c r="Y8" s="52"/>
      <c r="Z8" s="51"/>
      <c r="AA8" s="51"/>
      <c r="AB8" s="52"/>
      <c r="AC8" s="51"/>
      <c r="AD8" s="45"/>
      <c r="AE8" s="68"/>
      <c r="AF8" s="51"/>
      <c r="AG8" s="52"/>
      <c r="AH8" s="51"/>
      <c r="AI8" s="64"/>
      <c r="AJ8" s="51"/>
      <c r="AK8" s="52"/>
      <c r="AL8" s="53"/>
    </row>
    <row r="9" spans="1:38" ht="30" customHeight="1">
      <c r="B9" s="14"/>
      <c r="C9" s="9"/>
      <c r="D9" s="11"/>
      <c r="E9" s="13"/>
      <c r="F9" s="9"/>
      <c r="G9" s="11"/>
      <c r="H9" s="9"/>
      <c r="I9" s="11"/>
      <c r="J9" s="9"/>
      <c r="K9" s="13"/>
      <c r="L9" s="26"/>
      <c r="M9" s="26"/>
      <c r="N9" s="27"/>
      <c r="O9" s="9"/>
      <c r="P9" s="9"/>
      <c r="Q9" s="11"/>
      <c r="R9" s="11"/>
      <c r="S9" s="12"/>
      <c r="T9" s="10"/>
      <c r="W9" s="44"/>
      <c r="X9" s="51"/>
      <c r="Y9" s="52"/>
      <c r="Z9" s="51"/>
      <c r="AA9" s="51"/>
      <c r="AB9" s="52"/>
      <c r="AC9" s="51"/>
      <c r="AD9" s="45"/>
      <c r="AE9" s="68"/>
      <c r="AF9" s="51"/>
      <c r="AG9" s="52"/>
      <c r="AH9" s="51"/>
      <c r="AI9" s="64"/>
      <c r="AJ9" s="51"/>
      <c r="AK9" s="52"/>
      <c r="AL9" s="53"/>
    </row>
    <row r="10" spans="1:38" ht="30" customHeight="1" thickBot="1">
      <c r="B10" s="15"/>
      <c r="C10" s="16"/>
      <c r="D10" s="18"/>
      <c r="E10" s="19"/>
      <c r="F10" s="16"/>
      <c r="G10" s="18"/>
      <c r="H10" s="16"/>
      <c r="I10" s="18"/>
      <c r="J10" s="16"/>
      <c r="K10" s="19"/>
      <c r="L10" s="28"/>
      <c r="M10" s="28"/>
      <c r="N10" s="29"/>
      <c r="O10" s="16"/>
      <c r="P10" s="16"/>
      <c r="Q10" s="18"/>
      <c r="R10" s="18"/>
      <c r="S10" s="20"/>
      <c r="T10" s="17"/>
      <c r="W10" s="46"/>
      <c r="X10" s="54"/>
      <c r="Y10" s="55"/>
      <c r="Z10" s="54"/>
      <c r="AA10" s="54"/>
      <c r="AB10" s="55"/>
      <c r="AC10" s="54"/>
      <c r="AD10" s="47"/>
      <c r="AE10" s="69"/>
      <c r="AF10" s="54"/>
      <c r="AG10" s="55"/>
      <c r="AH10" s="54"/>
      <c r="AI10" s="67"/>
      <c r="AJ10" s="54"/>
      <c r="AK10" s="55"/>
      <c r="AL10" s="56"/>
    </row>
    <row r="11" spans="1:38" ht="30" customHeight="1">
      <c r="B11" s="78"/>
      <c r="C11" s="79"/>
      <c r="D11" s="80"/>
      <c r="E11" s="81"/>
      <c r="F11" s="79"/>
      <c r="G11" s="82"/>
      <c r="H11" s="83"/>
      <c r="I11" s="82"/>
      <c r="J11" s="83"/>
      <c r="K11" s="78"/>
      <c r="L11" s="62"/>
      <c r="M11" s="62"/>
      <c r="N11" s="84"/>
      <c r="O11" s="83"/>
      <c r="P11" s="83"/>
      <c r="Q11" s="82"/>
      <c r="R11" s="82"/>
      <c r="S11" s="85"/>
      <c r="T11" s="82"/>
      <c r="W11" s="37"/>
      <c r="X11" s="60"/>
      <c r="Y11" s="61"/>
      <c r="Z11" s="60"/>
      <c r="AA11" s="60"/>
      <c r="AB11" s="61"/>
      <c r="AC11" s="60"/>
      <c r="AD11" s="37"/>
      <c r="AE11" s="89"/>
      <c r="AF11" s="60"/>
      <c r="AG11" s="61"/>
      <c r="AH11" s="60"/>
      <c r="AI11" s="89"/>
      <c r="AJ11" s="60"/>
      <c r="AK11" s="61"/>
      <c r="AL11" s="60"/>
    </row>
    <row r="12" spans="1:38" ht="30" customHeight="1">
      <c r="B12" s="78"/>
      <c r="C12" s="79"/>
      <c r="D12" s="80"/>
      <c r="E12" s="81"/>
      <c r="F12" s="79"/>
      <c r="G12" s="82"/>
      <c r="H12" s="83"/>
      <c r="I12" s="82"/>
      <c r="J12" s="83"/>
      <c r="K12" s="78"/>
      <c r="L12" s="62"/>
      <c r="M12" s="62"/>
      <c r="N12" s="84"/>
      <c r="O12" s="83"/>
      <c r="P12" s="83"/>
      <c r="Q12" s="82"/>
      <c r="R12" s="82"/>
      <c r="S12" s="85"/>
      <c r="T12" s="82"/>
      <c r="W12" s="37"/>
      <c r="X12" s="60"/>
      <c r="Y12" s="61"/>
      <c r="Z12" s="60"/>
      <c r="AA12" s="60"/>
      <c r="AB12" s="61"/>
      <c r="AC12" s="60"/>
      <c r="AD12" s="37"/>
      <c r="AE12" s="89"/>
      <c r="AF12" s="60"/>
      <c r="AG12" s="61"/>
      <c r="AH12" s="60"/>
      <c r="AI12" s="89"/>
      <c r="AJ12" s="60"/>
      <c r="AK12" s="61"/>
      <c r="AL12" s="60"/>
    </row>
    <row r="13" spans="1:38" ht="30" customHeight="1">
      <c r="B13" s="78"/>
      <c r="C13" s="79"/>
      <c r="D13" s="80"/>
      <c r="E13" s="81"/>
      <c r="F13" s="79"/>
      <c r="G13" s="86"/>
      <c r="H13" s="83"/>
      <c r="I13" s="82"/>
      <c r="J13" s="83"/>
      <c r="K13" s="78"/>
      <c r="L13" s="62"/>
      <c r="M13" s="62"/>
      <c r="N13" s="84"/>
      <c r="O13" s="83"/>
      <c r="P13" s="83"/>
      <c r="Q13" s="82"/>
      <c r="R13" s="86"/>
      <c r="S13" s="86"/>
      <c r="T13" s="82"/>
      <c r="W13" s="37"/>
      <c r="X13" s="60"/>
      <c r="Y13" s="61"/>
      <c r="Z13" s="60"/>
      <c r="AA13" s="60"/>
      <c r="AB13" s="61"/>
      <c r="AC13" s="60"/>
      <c r="AD13" s="37"/>
      <c r="AE13" s="89"/>
      <c r="AF13" s="60"/>
      <c r="AG13" s="61"/>
      <c r="AH13" s="60"/>
      <c r="AI13" s="90"/>
      <c r="AJ13" s="60"/>
      <c r="AK13" s="61"/>
      <c r="AL13" s="60"/>
    </row>
    <row r="14" spans="1:38" ht="30" customHeight="1">
      <c r="B14" s="78"/>
      <c r="C14" s="79"/>
      <c r="D14" s="80"/>
      <c r="E14" s="81"/>
      <c r="F14" s="79"/>
      <c r="G14" s="82"/>
      <c r="H14" s="83"/>
      <c r="I14" s="82"/>
      <c r="J14" s="83"/>
      <c r="K14" s="78"/>
      <c r="L14" s="62"/>
      <c r="M14" s="62"/>
      <c r="N14" s="84"/>
      <c r="O14" s="83"/>
      <c r="P14" s="83"/>
      <c r="Q14" s="82"/>
      <c r="R14" s="82"/>
      <c r="S14" s="85"/>
      <c r="T14" s="82"/>
      <c r="W14" s="37"/>
      <c r="X14" s="60"/>
      <c r="Y14" s="61"/>
      <c r="Z14" s="60"/>
      <c r="AA14" s="60"/>
      <c r="AB14" s="61"/>
      <c r="AC14" s="60"/>
      <c r="AD14" s="37"/>
      <c r="AE14" s="89"/>
      <c r="AF14" s="60"/>
      <c r="AG14" s="61"/>
      <c r="AH14" s="60"/>
      <c r="AI14" s="90"/>
      <c r="AJ14" s="60"/>
      <c r="AK14" s="61"/>
      <c r="AL14" s="60"/>
    </row>
    <row r="15" spans="1:38" ht="30" customHeight="1">
      <c r="B15" s="78"/>
      <c r="C15" s="79"/>
      <c r="D15" s="80"/>
      <c r="E15" s="81"/>
      <c r="F15" s="79"/>
      <c r="G15" s="82"/>
      <c r="H15" s="83"/>
      <c r="I15" s="82"/>
      <c r="J15" s="83"/>
      <c r="K15" s="78"/>
      <c r="L15" s="62"/>
      <c r="M15" s="62"/>
      <c r="N15" s="84"/>
      <c r="O15" s="83"/>
      <c r="P15" s="83"/>
      <c r="Q15" s="82"/>
      <c r="R15" s="82"/>
      <c r="S15" s="85"/>
      <c r="T15" s="82"/>
      <c r="W15" s="37"/>
      <c r="X15" s="60"/>
      <c r="Y15" s="61"/>
      <c r="Z15" s="60"/>
      <c r="AA15" s="60"/>
      <c r="AB15" s="61"/>
      <c r="AC15" s="60"/>
      <c r="AD15" s="37"/>
      <c r="AE15" s="89"/>
      <c r="AF15" s="60"/>
      <c r="AG15" s="61"/>
      <c r="AH15" s="60"/>
      <c r="AI15" s="90"/>
      <c r="AJ15" s="60"/>
      <c r="AK15" s="61"/>
      <c r="AL15" s="60"/>
    </row>
    <row r="16" spans="1:38" ht="30" customHeight="1">
      <c r="B16" s="78"/>
      <c r="C16" s="79"/>
      <c r="D16" s="80"/>
      <c r="E16" s="81"/>
      <c r="F16" s="79"/>
      <c r="G16" s="82"/>
      <c r="H16" s="83"/>
      <c r="I16" s="82"/>
      <c r="J16" s="83"/>
      <c r="K16" s="78"/>
      <c r="L16" s="62"/>
      <c r="M16" s="62"/>
      <c r="N16" s="84"/>
      <c r="O16" s="83"/>
      <c r="P16" s="83"/>
      <c r="Q16" s="82"/>
      <c r="R16" s="82"/>
      <c r="S16" s="85"/>
      <c r="T16" s="82"/>
      <c r="W16" s="37"/>
      <c r="X16" s="60"/>
      <c r="Y16" s="61"/>
      <c r="Z16" s="60"/>
      <c r="AA16" s="60"/>
      <c r="AB16" s="61"/>
      <c r="AC16" s="60"/>
      <c r="AD16" s="37"/>
      <c r="AE16" s="89"/>
      <c r="AF16" s="60"/>
      <c r="AG16" s="61"/>
      <c r="AH16" s="60"/>
      <c r="AI16" s="90"/>
      <c r="AJ16" s="60"/>
      <c r="AK16" s="61"/>
      <c r="AL16" s="60"/>
    </row>
    <row r="17" spans="2:39" ht="30" customHeight="1">
      <c r="B17" s="78"/>
      <c r="C17" s="79"/>
      <c r="D17" s="80"/>
      <c r="E17" s="81"/>
      <c r="F17" s="79"/>
      <c r="G17" s="82"/>
      <c r="H17" s="83"/>
      <c r="I17" s="82"/>
      <c r="J17" s="83"/>
      <c r="K17" s="78"/>
      <c r="L17" s="62"/>
      <c r="M17" s="62"/>
      <c r="N17" s="84"/>
      <c r="O17" s="83"/>
      <c r="P17" s="83"/>
      <c r="Q17" s="82"/>
      <c r="R17" s="82"/>
      <c r="S17" s="85"/>
      <c r="T17" s="82"/>
      <c r="W17" s="37"/>
      <c r="X17" s="60"/>
      <c r="Y17" s="61"/>
      <c r="Z17" s="60"/>
      <c r="AA17" s="60"/>
      <c r="AB17" s="61"/>
      <c r="AC17" s="60"/>
      <c r="AD17" s="37"/>
      <c r="AE17" s="89"/>
      <c r="AF17" s="60"/>
      <c r="AG17" s="61"/>
      <c r="AH17" s="60"/>
      <c r="AI17" s="90"/>
      <c r="AJ17" s="60"/>
      <c r="AK17" s="61"/>
      <c r="AL17" s="60"/>
    </row>
    <row r="18" spans="2:39" ht="30" customHeight="1">
      <c r="B18" s="78"/>
      <c r="C18" s="79"/>
      <c r="D18" s="80"/>
      <c r="E18" s="81"/>
      <c r="F18" s="79"/>
      <c r="G18" s="86"/>
      <c r="H18" s="83"/>
      <c r="I18" s="82"/>
      <c r="J18" s="83"/>
      <c r="K18" s="78"/>
      <c r="L18" s="62"/>
      <c r="M18" s="62"/>
      <c r="N18" s="84"/>
      <c r="O18" s="83"/>
      <c r="P18" s="83"/>
      <c r="Q18" s="82"/>
      <c r="R18" s="86"/>
      <c r="S18" s="86"/>
      <c r="T18" s="82"/>
      <c r="W18" s="37"/>
      <c r="X18" s="60"/>
      <c r="Y18" s="61"/>
      <c r="Z18" s="60"/>
      <c r="AA18" s="60"/>
      <c r="AB18" s="61"/>
      <c r="AC18" s="60"/>
      <c r="AD18" s="37"/>
      <c r="AE18" s="89"/>
      <c r="AF18" s="60"/>
      <c r="AG18" s="61"/>
      <c r="AH18" s="60"/>
      <c r="AI18" s="90"/>
      <c r="AJ18" s="60"/>
      <c r="AK18" s="61"/>
      <c r="AL18" s="60"/>
    </row>
    <row r="19" spans="2:39" ht="30" customHeight="1">
      <c r="B19" s="78"/>
      <c r="C19" s="79"/>
      <c r="D19" s="80"/>
      <c r="E19" s="81"/>
      <c r="F19" s="79"/>
      <c r="G19" s="82"/>
      <c r="H19" s="83"/>
      <c r="I19" s="82"/>
      <c r="J19" s="83"/>
      <c r="K19" s="78"/>
      <c r="L19" s="62"/>
      <c r="M19" s="62"/>
      <c r="N19" s="84"/>
      <c r="O19" s="83"/>
      <c r="P19" s="83"/>
      <c r="Q19" s="82"/>
      <c r="R19" s="82"/>
      <c r="S19" s="85"/>
      <c r="T19" s="82"/>
      <c r="W19" s="37"/>
      <c r="X19" s="60"/>
      <c r="Y19" s="61"/>
      <c r="Z19" s="60"/>
      <c r="AA19" s="60"/>
      <c r="AB19" s="61"/>
      <c r="AC19" s="60"/>
      <c r="AD19" s="37"/>
      <c r="AE19" s="89"/>
      <c r="AF19" s="60"/>
      <c r="AG19" s="61"/>
      <c r="AH19" s="60"/>
      <c r="AI19" s="90"/>
      <c r="AJ19" s="60"/>
      <c r="AK19" s="61"/>
      <c r="AL19" s="60"/>
    </row>
    <row r="20" spans="2:39" ht="30" customHeight="1">
      <c r="B20" s="78"/>
      <c r="C20" s="79"/>
      <c r="D20" s="80"/>
      <c r="E20" s="81"/>
      <c r="F20" s="79"/>
      <c r="G20" s="82"/>
      <c r="H20" s="83"/>
      <c r="I20" s="82"/>
      <c r="J20" s="83"/>
      <c r="K20" s="78"/>
      <c r="L20" s="62"/>
      <c r="M20" s="62"/>
      <c r="N20" s="84"/>
      <c r="O20" s="83"/>
      <c r="P20" s="83"/>
      <c r="Q20" s="82"/>
      <c r="R20" s="82"/>
      <c r="S20" s="85"/>
      <c r="T20" s="82"/>
      <c r="W20" s="37"/>
      <c r="X20" s="60"/>
      <c r="Y20" s="61"/>
      <c r="Z20" s="60"/>
      <c r="AA20" s="60"/>
      <c r="AB20" s="61"/>
      <c r="AC20" s="60"/>
      <c r="AD20" s="37"/>
      <c r="AE20" s="89"/>
      <c r="AF20" s="60"/>
      <c r="AG20" s="61"/>
      <c r="AH20" s="60"/>
      <c r="AI20" s="90"/>
      <c r="AJ20" s="60"/>
      <c r="AK20" s="61"/>
      <c r="AL20" s="60"/>
    </row>
    <row r="21" spans="2:39" ht="15">
      <c r="W21" s="37"/>
      <c r="X21" s="60"/>
      <c r="Y21" s="61"/>
      <c r="Z21" s="60"/>
      <c r="AA21" s="60"/>
      <c r="AB21" s="61"/>
      <c r="AC21" s="60"/>
      <c r="AD21" s="37"/>
      <c r="AE21" s="37"/>
      <c r="AF21" s="60"/>
      <c r="AG21" s="61"/>
      <c r="AH21" s="60"/>
      <c r="AI21" s="60"/>
      <c r="AJ21" s="60"/>
      <c r="AK21" s="61"/>
      <c r="AL21" s="60"/>
      <c r="AM21" s="62"/>
    </row>
    <row r="22" spans="2:39" ht="15">
      <c r="W22" s="37"/>
      <c r="X22" s="60"/>
      <c r="Y22" s="61"/>
      <c r="Z22" s="60"/>
      <c r="AA22" s="60"/>
      <c r="AB22" s="61"/>
      <c r="AC22" s="60"/>
      <c r="AD22" s="37"/>
      <c r="AE22" s="37"/>
      <c r="AF22" s="60"/>
      <c r="AG22" s="61"/>
      <c r="AH22" s="60"/>
      <c r="AI22" s="60"/>
      <c r="AJ22" s="60"/>
      <c r="AK22" s="61"/>
      <c r="AL22" s="60"/>
      <c r="AM22" s="62"/>
    </row>
    <row r="23" spans="2:39" ht="15">
      <c r="W23" s="37"/>
      <c r="X23" s="60"/>
      <c r="Y23" s="61"/>
      <c r="Z23" s="60"/>
      <c r="AA23" s="60"/>
      <c r="AB23" s="61"/>
      <c r="AC23" s="60"/>
      <c r="AD23" s="37"/>
      <c r="AE23" s="37"/>
      <c r="AF23" s="60"/>
      <c r="AG23" s="61"/>
      <c r="AH23" s="60"/>
      <c r="AI23" s="60"/>
      <c r="AJ23" s="60"/>
      <c r="AK23" s="61"/>
      <c r="AL23" s="60"/>
      <c r="AM23" s="62"/>
    </row>
    <row r="24" spans="2:39" ht="15">
      <c r="W24" s="37"/>
      <c r="X24" s="60"/>
      <c r="Y24" s="61"/>
      <c r="Z24" s="61"/>
      <c r="AA24" s="60"/>
      <c r="AB24" s="61"/>
      <c r="AC24" s="61"/>
      <c r="AD24" s="37"/>
      <c r="AE24" s="37"/>
      <c r="AF24" s="60"/>
      <c r="AG24" s="61"/>
      <c r="AH24" s="61"/>
      <c r="AI24" s="61"/>
      <c r="AJ24" s="60"/>
      <c r="AK24" s="61"/>
      <c r="AL24" s="61"/>
      <c r="AM24" s="62"/>
    </row>
    <row r="25" spans="2:39" ht="15">
      <c r="W25" s="37"/>
      <c r="X25" s="60"/>
      <c r="Y25" s="61"/>
      <c r="Z25" s="60"/>
      <c r="AA25" s="60"/>
      <c r="AB25" s="61"/>
      <c r="AC25" s="60"/>
      <c r="AD25" s="37"/>
      <c r="AE25" s="37"/>
      <c r="AF25" s="60"/>
      <c r="AG25" s="61"/>
      <c r="AH25" s="60"/>
      <c r="AI25" s="60"/>
      <c r="AJ25" s="60"/>
      <c r="AK25" s="61"/>
      <c r="AL25" s="60"/>
      <c r="AM25" s="62"/>
    </row>
    <row r="26" spans="2:39" ht="15">
      <c r="W26" s="37"/>
      <c r="X26" s="60"/>
      <c r="Y26" s="61"/>
      <c r="Z26" s="60"/>
      <c r="AA26" s="60"/>
      <c r="AB26" s="61"/>
      <c r="AC26" s="60"/>
      <c r="AD26" s="37"/>
      <c r="AE26" s="37"/>
      <c r="AF26" s="60"/>
      <c r="AG26" s="61"/>
      <c r="AH26" s="60"/>
      <c r="AI26" s="60"/>
      <c r="AJ26" s="60"/>
      <c r="AK26" s="61"/>
      <c r="AL26" s="60"/>
      <c r="AM26" s="62"/>
    </row>
    <row r="27" spans="2:39" ht="15">
      <c r="W27" s="37"/>
      <c r="X27" s="60"/>
      <c r="Y27" s="61"/>
      <c r="Z27" s="60"/>
      <c r="AA27" s="60"/>
      <c r="AB27" s="61"/>
      <c r="AC27" s="60"/>
      <c r="AD27" s="37"/>
      <c r="AE27" s="37"/>
      <c r="AF27" s="60"/>
      <c r="AG27" s="61"/>
      <c r="AH27" s="60"/>
      <c r="AI27" s="60"/>
      <c r="AJ27" s="60"/>
      <c r="AK27" s="61"/>
      <c r="AL27" s="60"/>
      <c r="AM27" s="62"/>
    </row>
    <row r="28" spans="2:39" ht="15">
      <c r="W28" s="37"/>
      <c r="X28" s="60"/>
      <c r="Y28" s="61"/>
      <c r="Z28" s="60"/>
      <c r="AA28" s="60"/>
      <c r="AB28" s="61"/>
      <c r="AC28" s="60"/>
      <c r="AD28" s="37"/>
      <c r="AE28" s="37"/>
      <c r="AF28" s="60"/>
      <c r="AG28" s="61"/>
      <c r="AH28" s="60"/>
      <c r="AI28" s="60"/>
      <c r="AJ28" s="60"/>
      <c r="AK28" s="61"/>
      <c r="AL28" s="60"/>
      <c r="AM28" s="62"/>
    </row>
    <row r="29" spans="2:39">
      <c r="W29" s="62"/>
      <c r="X29" s="62"/>
      <c r="Y29" s="62"/>
      <c r="Z29" s="62"/>
      <c r="AA29" s="62"/>
      <c r="AB29" s="62"/>
      <c r="AC29" s="62"/>
      <c r="AD29" s="62"/>
      <c r="AE29" s="62"/>
      <c r="AF29" s="62"/>
      <c r="AG29" s="62"/>
      <c r="AH29" s="62"/>
      <c r="AI29" s="62"/>
      <c r="AJ29" s="62"/>
      <c r="AK29" s="62"/>
      <c r="AL29" s="62"/>
      <c r="AM29" s="62"/>
    </row>
    <row r="30" spans="2:39">
      <c r="W30" s="62"/>
      <c r="X30" s="62"/>
      <c r="Y30" s="62"/>
      <c r="Z30" s="62"/>
      <c r="AA30" s="62"/>
      <c r="AB30" s="62"/>
      <c r="AC30" s="62"/>
      <c r="AD30" s="62"/>
      <c r="AE30" s="62"/>
      <c r="AF30" s="62"/>
      <c r="AG30" s="62"/>
      <c r="AH30" s="62"/>
      <c r="AI30" s="62"/>
      <c r="AJ30" s="62"/>
      <c r="AK30" s="62"/>
      <c r="AL30" s="62"/>
      <c r="AM30" s="62"/>
    </row>
    <row r="31" spans="2:39">
      <c r="W31" s="62"/>
      <c r="X31" s="62"/>
      <c r="Y31" s="62"/>
      <c r="Z31" s="62"/>
      <c r="AA31" s="62"/>
      <c r="AB31" s="62"/>
      <c r="AC31" s="62"/>
      <c r="AD31" s="62"/>
      <c r="AE31" s="62"/>
      <c r="AF31" s="62"/>
      <c r="AG31" s="62"/>
      <c r="AH31" s="62"/>
      <c r="AI31" s="62"/>
      <c r="AJ31" s="62"/>
      <c r="AK31" s="62"/>
      <c r="AL31" s="62"/>
      <c r="AM31" s="62"/>
    </row>
    <row r="32" spans="2:39">
      <c r="W32" s="62"/>
      <c r="X32" s="62"/>
      <c r="Y32" s="62"/>
      <c r="Z32" s="62"/>
      <c r="AA32" s="62"/>
      <c r="AB32" s="62"/>
      <c r="AC32" s="62"/>
      <c r="AD32" s="62"/>
      <c r="AE32" s="62"/>
      <c r="AF32" s="62"/>
      <c r="AG32" s="62"/>
      <c r="AH32" s="62"/>
      <c r="AI32" s="62"/>
      <c r="AJ32" s="62"/>
      <c r="AK32" s="62"/>
      <c r="AL32" s="62"/>
      <c r="AM32" s="62"/>
    </row>
    <row r="33" spans="23:39">
      <c r="W33" s="62"/>
      <c r="X33" s="62"/>
      <c r="Y33" s="62"/>
      <c r="Z33" s="62"/>
      <c r="AA33" s="62"/>
      <c r="AB33" s="62"/>
      <c r="AC33" s="62"/>
      <c r="AD33" s="62"/>
      <c r="AE33" s="62"/>
      <c r="AF33" s="62"/>
      <c r="AG33" s="62"/>
      <c r="AH33" s="62"/>
      <c r="AI33" s="62"/>
      <c r="AJ33" s="62"/>
      <c r="AK33" s="62"/>
      <c r="AL33" s="62"/>
      <c r="AM33" s="62"/>
    </row>
    <row r="34" spans="23:39">
      <c r="W34" s="62"/>
      <c r="X34" s="62"/>
      <c r="Y34" s="62"/>
      <c r="Z34" s="62"/>
      <c r="AA34" s="62"/>
      <c r="AB34" s="62"/>
      <c r="AC34" s="62"/>
      <c r="AD34" s="62"/>
      <c r="AE34" s="62"/>
      <c r="AF34" s="62"/>
      <c r="AG34" s="62"/>
      <c r="AH34" s="62"/>
      <c r="AI34" s="62"/>
      <c r="AJ34" s="62"/>
      <c r="AK34" s="62"/>
      <c r="AL34" s="62"/>
      <c r="AM34" s="62"/>
    </row>
    <row r="35" spans="23:39">
      <c r="W35" s="62"/>
      <c r="X35" s="62"/>
      <c r="Y35" s="62"/>
      <c r="Z35" s="62"/>
      <c r="AA35" s="62"/>
      <c r="AB35" s="62"/>
      <c r="AC35" s="62"/>
      <c r="AD35" s="62"/>
      <c r="AE35" s="62"/>
      <c r="AF35" s="62"/>
      <c r="AG35" s="62"/>
      <c r="AH35" s="62"/>
      <c r="AI35" s="62"/>
      <c r="AJ35" s="62"/>
      <c r="AK35" s="62"/>
      <c r="AL35" s="62"/>
      <c r="AM35" s="62"/>
    </row>
    <row r="36" spans="23:39">
      <c r="W36" s="62"/>
      <c r="X36" s="62"/>
      <c r="Y36" s="62"/>
      <c r="Z36" s="62"/>
      <c r="AA36" s="62"/>
      <c r="AB36" s="62"/>
      <c r="AC36" s="62"/>
      <c r="AD36" s="62"/>
      <c r="AE36" s="62"/>
      <c r="AF36" s="62"/>
      <c r="AG36" s="62"/>
      <c r="AH36" s="62"/>
      <c r="AI36" s="62"/>
      <c r="AJ36" s="62"/>
      <c r="AK36" s="62"/>
      <c r="AL36" s="62"/>
      <c r="AM36" s="62"/>
    </row>
    <row r="37" spans="23:39">
      <c r="W37" s="62"/>
      <c r="X37" s="62"/>
      <c r="Y37" s="62"/>
      <c r="Z37" s="62"/>
      <c r="AA37" s="62"/>
      <c r="AB37" s="62"/>
      <c r="AC37" s="62"/>
      <c r="AD37" s="62"/>
      <c r="AE37" s="62"/>
      <c r="AF37" s="62"/>
      <c r="AG37" s="62"/>
      <c r="AH37" s="62"/>
      <c r="AI37" s="62"/>
      <c r="AJ37" s="62"/>
      <c r="AK37" s="62"/>
      <c r="AL37" s="62"/>
      <c r="AM37" s="62"/>
    </row>
    <row r="38" spans="23:39">
      <c r="W38" s="62"/>
      <c r="X38" s="62"/>
      <c r="Y38" s="62"/>
      <c r="Z38" s="62"/>
      <c r="AA38" s="62"/>
      <c r="AB38" s="62"/>
      <c r="AC38" s="62"/>
      <c r="AD38" s="62"/>
      <c r="AE38" s="62"/>
      <c r="AF38" s="62"/>
      <c r="AG38" s="62"/>
      <c r="AH38" s="62"/>
      <c r="AI38" s="62"/>
      <c r="AJ38" s="62"/>
      <c r="AK38" s="62"/>
      <c r="AL38" s="62"/>
      <c r="AM38" s="62"/>
    </row>
    <row r="39" spans="23:39">
      <c r="W39" s="62"/>
      <c r="X39" s="62"/>
      <c r="Y39" s="62"/>
      <c r="Z39" s="62"/>
      <c r="AA39" s="62"/>
      <c r="AB39" s="62"/>
      <c r="AC39" s="62"/>
      <c r="AD39" s="62"/>
      <c r="AE39" s="62"/>
      <c r="AF39" s="62"/>
      <c r="AG39" s="62"/>
      <c r="AH39" s="62"/>
      <c r="AI39" s="62"/>
      <c r="AJ39" s="62"/>
      <c r="AK39" s="62"/>
      <c r="AL39" s="62"/>
      <c r="AM39" s="62"/>
    </row>
    <row r="40" spans="23:39">
      <c r="W40" s="62"/>
      <c r="X40" s="62"/>
      <c r="Y40" s="62"/>
      <c r="Z40" s="62"/>
      <c r="AA40" s="62"/>
      <c r="AB40" s="62"/>
      <c r="AC40" s="62"/>
      <c r="AD40" s="62"/>
      <c r="AE40" s="62"/>
      <c r="AF40" s="62"/>
      <c r="AG40" s="62"/>
      <c r="AH40" s="62"/>
      <c r="AI40" s="62"/>
      <c r="AJ40" s="62"/>
      <c r="AK40" s="62"/>
      <c r="AL40" s="62"/>
      <c r="AM40" s="62"/>
    </row>
    <row r="41" spans="23:39">
      <c r="W41" s="62"/>
      <c r="X41" s="62"/>
      <c r="Y41" s="62"/>
      <c r="Z41" s="62"/>
      <c r="AA41" s="62"/>
      <c r="AB41" s="62"/>
      <c r="AC41" s="62"/>
      <c r="AD41" s="62"/>
      <c r="AE41" s="62"/>
      <c r="AF41" s="62"/>
      <c r="AG41" s="62"/>
      <c r="AH41" s="62"/>
      <c r="AI41" s="62"/>
      <c r="AJ41" s="62"/>
      <c r="AK41" s="62"/>
      <c r="AL41" s="62"/>
      <c r="AM41" s="62"/>
    </row>
    <row r="42" spans="23:39">
      <c r="W42" s="62"/>
      <c r="X42" s="62"/>
      <c r="Y42" s="62"/>
      <c r="Z42" s="62"/>
      <c r="AA42" s="62"/>
      <c r="AB42" s="62"/>
      <c r="AC42" s="62"/>
      <c r="AD42" s="62"/>
      <c r="AE42" s="62"/>
      <c r="AF42" s="62"/>
      <c r="AG42" s="62"/>
      <c r="AH42" s="62"/>
      <c r="AI42" s="62"/>
      <c r="AJ42" s="62"/>
      <c r="AK42" s="62"/>
      <c r="AL42" s="62"/>
      <c r="AM42" s="62"/>
    </row>
    <row r="43" spans="23:39">
      <c r="W43" s="62"/>
      <c r="X43" s="62"/>
      <c r="Y43" s="62"/>
      <c r="Z43" s="62"/>
      <c r="AA43" s="62"/>
      <c r="AB43" s="62"/>
      <c r="AC43" s="62"/>
      <c r="AD43" s="62"/>
      <c r="AE43" s="62"/>
      <c r="AF43" s="62"/>
      <c r="AG43" s="62"/>
      <c r="AH43" s="62"/>
      <c r="AI43" s="62"/>
      <c r="AJ43" s="62"/>
      <c r="AK43" s="62"/>
      <c r="AL43" s="62"/>
      <c r="AM43" s="62"/>
    </row>
    <row r="44" spans="23:39">
      <c r="W44" s="62"/>
      <c r="X44" s="62"/>
      <c r="Y44" s="62"/>
      <c r="Z44" s="62"/>
      <c r="AA44" s="62"/>
      <c r="AB44" s="62"/>
      <c r="AC44" s="62"/>
      <c r="AD44" s="62"/>
      <c r="AE44" s="62"/>
      <c r="AF44" s="62"/>
      <c r="AG44" s="62"/>
      <c r="AH44" s="62"/>
      <c r="AI44" s="62"/>
      <c r="AJ44" s="62"/>
      <c r="AK44" s="62"/>
      <c r="AL44" s="62"/>
      <c r="AM44" s="62"/>
    </row>
    <row r="45" spans="23:39">
      <c r="W45" s="62"/>
      <c r="X45" s="62"/>
      <c r="Y45" s="62"/>
      <c r="Z45" s="62"/>
      <c r="AA45" s="62"/>
      <c r="AB45" s="62"/>
      <c r="AC45" s="62"/>
      <c r="AD45" s="62"/>
      <c r="AE45" s="62"/>
      <c r="AF45" s="62"/>
      <c r="AG45" s="62"/>
      <c r="AH45" s="62"/>
      <c r="AI45" s="62"/>
      <c r="AJ45" s="62"/>
      <c r="AK45" s="62"/>
      <c r="AL45" s="62"/>
      <c r="AM45" s="62"/>
    </row>
    <row r="46" spans="23:39">
      <c r="W46" s="62"/>
      <c r="X46" s="62"/>
      <c r="Y46" s="62"/>
      <c r="Z46" s="62"/>
      <c r="AA46" s="62"/>
      <c r="AB46" s="62"/>
      <c r="AC46" s="62"/>
      <c r="AD46" s="62"/>
      <c r="AE46" s="62"/>
      <c r="AF46" s="62"/>
      <c r="AG46" s="62"/>
      <c r="AH46" s="62"/>
      <c r="AI46" s="62"/>
      <c r="AJ46" s="62"/>
      <c r="AK46" s="62"/>
      <c r="AL46" s="62"/>
      <c r="AM46" s="62"/>
    </row>
    <row r="47" spans="23:39">
      <c r="W47" s="62"/>
      <c r="X47" s="62"/>
      <c r="Y47" s="62"/>
      <c r="Z47" s="62"/>
      <c r="AA47" s="62"/>
      <c r="AB47" s="62"/>
      <c r="AC47" s="62"/>
      <c r="AD47" s="62"/>
      <c r="AE47" s="62"/>
      <c r="AF47" s="62"/>
      <c r="AG47" s="62"/>
      <c r="AH47" s="62"/>
      <c r="AI47" s="62"/>
      <c r="AJ47" s="62"/>
      <c r="AK47" s="62"/>
      <c r="AL47" s="62"/>
      <c r="AM47" s="62"/>
    </row>
    <row r="48" spans="23:39">
      <c r="W48" s="62"/>
      <c r="X48" s="62"/>
      <c r="Y48" s="62"/>
      <c r="Z48" s="62"/>
      <c r="AA48" s="62"/>
      <c r="AB48" s="62"/>
      <c r="AC48" s="62"/>
      <c r="AD48" s="62"/>
      <c r="AE48" s="62"/>
      <c r="AF48" s="62"/>
      <c r="AG48" s="62"/>
      <c r="AH48" s="62"/>
      <c r="AI48" s="62"/>
      <c r="AJ48" s="62"/>
      <c r="AK48" s="62"/>
      <c r="AL48" s="62"/>
      <c r="AM48" s="62"/>
    </row>
    <row r="49" spans="23:39">
      <c r="W49" s="62"/>
      <c r="X49" s="62"/>
      <c r="Y49" s="62"/>
      <c r="Z49" s="62"/>
      <c r="AA49" s="62"/>
      <c r="AB49" s="62"/>
      <c r="AC49" s="62"/>
      <c r="AD49" s="62"/>
      <c r="AE49" s="62"/>
      <c r="AF49" s="62"/>
      <c r="AG49" s="62"/>
      <c r="AH49" s="62"/>
      <c r="AI49" s="62"/>
      <c r="AJ49" s="62"/>
      <c r="AK49" s="62"/>
      <c r="AL49" s="62"/>
      <c r="AM49" s="62"/>
    </row>
    <row r="50" spans="23:39">
      <c r="W50" s="62"/>
      <c r="X50" s="62"/>
      <c r="Y50" s="62"/>
      <c r="Z50" s="62"/>
      <c r="AA50" s="62"/>
      <c r="AB50" s="62"/>
      <c r="AC50" s="62"/>
      <c r="AD50" s="62"/>
      <c r="AE50" s="62"/>
      <c r="AF50" s="62"/>
      <c r="AG50" s="62"/>
      <c r="AH50" s="62"/>
      <c r="AI50" s="62"/>
      <c r="AJ50" s="62"/>
      <c r="AK50" s="62"/>
      <c r="AL50" s="62"/>
      <c r="AM50" s="62"/>
    </row>
    <row r="51" spans="23:39">
      <c r="W51" s="62"/>
      <c r="X51" s="62"/>
      <c r="Y51" s="62"/>
      <c r="Z51" s="62"/>
      <c r="AA51" s="62"/>
      <c r="AB51" s="62"/>
      <c r="AC51" s="62"/>
      <c r="AD51" s="62"/>
      <c r="AE51" s="62"/>
      <c r="AF51" s="62"/>
      <c r="AG51" s="62"/>
      <c r="AH51" s="62"/>
      <c r="AI51" s="62"/>
      <c r="AJ51" s="62"/>
      <c r="AK51" s="62"/>
      <c r="AL51" s="62"/>
      <c r="AM51" s="62"/>
    </row>
    <row r="52" spans="23:39">
      <c r="W52" s="62"/>
      <c r="X52" s="62"/>
      <c r="Y52" s="62"/>
      <c r="Z52" s="62"/>
      <c r="AA52" s="62"/>
      <c r="AB52" s="62"/>
      <c r="AC52" s="62"/>
      <c r="AD52" s="62"/>
      <c r="AE52" s="62"/>
      <c r="AF52" s="62"/>
      <c r="AG52" s="62"/>
      <c r="AH52" s="62"/>
      <c r="AI52" s="62"/>
      <c r="AJ52" s="62"/>
      <c r="AK52" s="62"/>
      <c r="AL52" s="62"/>
      <c r="AM52" s="62"/>
    </row>
  </sheetData>
  <customSheetViews>
    <customSheetView guid="{8ED8E193-9407-41DD-91AE-C1AA28A8367D}" scale="75" fitToPage="1" hiddenColumns="1" state="hidden">
      <selection activeCell="E17" sqref="E17"/>
      <pageMargins left="0.75" right="0.75" top="1" bottom="1" header="0.5" footer="0.5"/>
      <pageSetup scale="56" orientation="landscape" r:id="rId1"/>
      <headerFooter alignWithMargins="0"/>
    </customSheetView>
    <customSheetView guid="{A87E52D3-3961-4054-8724-2A48141B4F8D}" scale="75" fitToPage="1" hiddenColumns="1" state="hidden">
      <selection activeCell="E17" sqref="E17"/>
      <pageMargins left="0.75" right="0.75" top="1" bottom="1" header="0.5" footer="0.5"/>
      <pageSetup scale="57" orientation="landscape" r:id="rId2"/>
      <headerFooter alignWithMargins="0"/>
    </customSheetView>
    <customSheetView guid="{096CEE5A-FAE2-4AA9-B2D1-2200253D3BEE}" scale="75" showPageBreaks="1" fitToPage="1" printArea="1" hiddenColumns="1" state="hidden">
      <selection activeCell="E17" sqref="E17"/>
      <pageMargins left="0.75" right="0.75" top="1" bottom="1" header="0.5" footer="0.5"/>
      <pageSetup scale="57" orientation="landscape" r:id="rId3"/>
      <headerFooter alignWithMargins="0"/>
    </customSheetView>
    <customSheetView guid="{DC0840CC-6635-44F8-AFA1-488FAD35514B}" scale="75" fitToPage="1" hiddenColumns="1" showRuler="0">
      <selection activeCell="AH11" sqref="AH11"/>
      <pageMargins left="0.75" right="0.75" top="1" bottom="1" header="0.5" footer="0.5"/>
      <pageSetup scale="65" orientation="landscape" r:id="rId4"/>
      <headerFooter alignWithMargins="0"/>
    </customSheetView>
    <customSheetView guid="{5A8EF68D-CE60-47E3-B948-6313F53CB994}" scale="75" fitToPage="1" hiddenColumns="1" state="hidden">
      <selection activeCell="E17" sqref="E17"/>
      <pageMargins left="0.75" right="0.75" top="1" bottom="1" header="0.5" footer="0.5"/>
      <pageSetup scale="56" orientation="landscape" r:id="rId5"/>
      <headerFooter alignWithMargins="0"/>
    </customSheetView>
    <customSheetView guid="{03B93CCF-6975-4D5D-AC9B-D05400C5EAD1}" scale="75" showPageBreaks="1" fitToPage="1" printArea="1" hiddenColumns="1" state="hidden">
      <selection activeCell="E17" sqref="E17"/>
      <pageMargins left="0.75" right="0.75" top="1" bottom="1" header="0.5" footer="0.5"/>
      <pageSetup scale="57" orientation="landscape" r:id="rId6"/>
      <headerFooter alignWithMargins="0"/>
    </customSheetView>
  </customSheetViews>
  <phoneticPr fontId="3" type="noConversion"/>
  <pageMargins left="0.75" right="0.75" top="1" bottom="1" header="0.5" footer="0.5"/>
  <pageSetup scale="57" orientation="landscape"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4:AM53"/>
  <sheetViews>
    <sheetView zoomScale="75" workbookViewId="0">
      <selection activeCell="B3" sqref="B3"/>
    </sheetView>
  </sheetViews>
  <sheetFormatPr defaultRowHeight="12.75"/>
  <cols>
    <col min="1" max="1" width="10.85546875" customWidth="1"/>
    <col min="2" max="2" width="29" customWidth="1"/>
    <col min="3" max="3" width="13.42578125" customWidth="1"/>
    <col min="4" max="4" width="11.140625" customWidth="1"/>
    <col min="5" max="5" width="50.85546875" customWidth="1"/>
    <col min="6" max="6" width="10" customWidth="1"/>
    <col min="7" max="7" width="12.85546875" customWidth="1"/>
    <col min="8" max="8" width="11.28515625" customWidth="1"/>
    <col min="9" max="9" width="12.140625" customWidth="1"/>
    <col min="10" max="10" width="12" customWidth="1"/>
    <col min="11" max="11" width="16.42578125" hidden="1" customWidth="1"/>
    <col min="12" max="13" width="9.140625" hidden="1" customWidth="1"/>
    <col min="14" max="14" width="12.140625" hidden="1" customWidth="1"/>
    <col min="15" max="15" width="10.85546875" hidden="1" customWidth="1"/>
    <col min="16" max="16" width="12" hidden="1" customWidth="1"/>
    <col min="17" max="17" width="12.42578125" customWidth="1"/>
    <col min="18" max="18" width="13.7109375" customWidth="1"/>
    <col min="19" max="19" width="32.140625" customWidth="1"/>
    <col min="20" max="20" width="14.85546875" customWidth="1"/>
    <col min="23" max="23" width="28.85546875" customWidth="1"/>
    <col min="30" max="30" width="52" customWidth="1"/>
    <col min="31" max="31" width="8.5703125" hidden="1" customWidth="1"/>
    <col min="35" max="35" width="10.85546875" customWidth="1"/>
    <col min="36" max="36" width="10.42578125" customWidth="1"/>
  </cols>
  <sheetData>
    <row r="4" spans="1:38" ht="13.5" thickBot="1"/>
    <row r="5" spans="1:38" ht="18">
      <c r="B5" s="22" t="s">
        <v>36</v>
      </c>
      <c r="C5" s="1"/>
      <c r="D5" s="1"/>
      <c r="E5" s="1"/>
      <c r="F5" s="1"/>
      <c r="G5" s="1"/>
      <c r="H5" s="1"/>
      <c r="I5" s="1"/>
      <c r="J5" s="1"/>
      <c r="K5" s="1"/>
      <c r="L5" s="1"/>
      <c r="M5" s="1"/>
      <c r="N5" s="1"/>
      <c r="O5" s="1"/>
      <c r="P5" s="1"/>
      <c r="Q5" s="1"/>
      <c r="R5" s="1"/>
      <c r="S5" s="1"/>
      <c r="T5" s="2"/>
      <c r="W5" s="22" t="s">
        <v>47</v>
      </c>
      <c r="X5" s="35"/>
      <c r="Y5" s="35"/>
      <c r="Z5" s="35"/>
      <c r="AA5" s="35"/>
      <c r="AB5" s="35"/>
      <c r="AC5" s="35"/>
      <c r="AD5" s="35"/>
      <c r="AE5" s="35"/>
      <c r="AF5" s="35"/>
      <c r="AG5" s="35"/>
      <c r="AH5" s="35"/>
      <c r="AI5" s="35"/>
      <c r="AJ5" s="35"/>
      <c r="AK5" s="35"/>
      <c r="AL5" s="36"/>
    </row>
    <row r="6" spans="1:38" ht="84" customHeight="1" thickBot="1">
      <c r="A6" s="4"/>
      <c r="B6" s="30" t="s">
        <v>12</v>
      </c>
      <c r="C6" s="31" t="s">
        <v>13</v>
      </c>
      <c r="D6" s="31" t="s">
        <v>15</v>
      </c>
      <c r="E6" s="31" t="s">
        <v>0</v>
      </c>
      <c r="F6" s="31" t="s">
        <v>14</v>
      </c>
      <c r="G6" s="31" t="s">
        <v>16</v>
      </c>
      <c r="H6" s="31" t="s">
        <v>19</v>
      </c>
      <c r="I6" s="31" t="s">
        <v>17</v>
      </c>
      <c r="J6" s="31" t="s">
        <v>1</v>
      </c>
      <c r="K6" s="31" t="s">
        <v>5</v>
      </c>
      <c r="L6" s="3"/>
      <c r="M6" s="3"/>
      <c r="N6" s="32" t="s">
        <v>18</v>
      </c>
      <c r="O6" s="31" t="s">
        <v>6</v>
      </c>
      <c r="P6" s="31" t="s">
        <v>7</v>
      </c>
      <c r="Q6" s="32" t="s">
        <v>3</v>
      </c>
      <c r="R6" s="32" t="s">
        <v>4</v>
      </c>
      <c r="S6" s="32" t="s">
        <v>10</v>
      </c>
      <c r="T6" s="33" t="s">
        <v>8</v>
      </c>
      <c r="W6" s="39" t="str">
        <f t="shared" ref="W6:W11" si="0">B6</f>
        <v>EE Measure Description</v>
      </c>
      <c r="X6" s="40" t="s">
        <v>20</v>
      </c>
      <c r="Y6" s="40" t="s">
        <v>24</v>
      </c>
      <c r="Z6" s="40" t="s">
        <v>21</v>
      </c>
      <c r="AA6" s="40" t="s">
        <v>22</v>
      </c>
      <c r="AB6" s="40" t="s">
        <v>25</v>
      </c>
      <c r="AC6" s="40" t="s">
        <v>23</v>
      </c>
      <c r="AD6" s="38" t="str">
        <f t="shared" ref="AD6:AD11" si="1">E6</f>
        <v>Baseline Description</v>
      </c>
      <c r="AE6" s="40" t="s">
        <v>32</v>
      </c>
      <c r="AF6" s="40" t="s">
        <v>26</v>
      </c>
      <c r="AG6" s="40" t="s">
        <v>27</v>
      </c>
      <c r="AH6" s="40" t="s">
        <v>28</v>
      </c>
      <c r="AI6" s="40" t="s">
        <v>33</v>
      </c>
      <c r="AJ6" s="40" t="s">
        <v>29</v>
      </c>
      <c r="AK6" s="40" t="s">
        <v>30</v>
      </c>
      <c r="AL6" s="41" t="s">
        <v>31</v>
      </c>
    </row>
    <row r="7" spans="1:38" ht="30" customHeight="1">
      <c r="B7" s="21" t="s">
        <v>37</v>
      </c>
      <c r="C7" s="5">
        <v>10</v>
      </c>
      <c r="D7" s="7">
        <v>37</v>
      </c>
      <c r="E7" s="23" t="s">
        <v>43</v>
      </c>
      <c r="F7" s="5">
        <v>5</v>
      </c>
      <c r="G7" s="7">
        <v>50</v>
      </c>
      <c r="H7" s="5">
        <f>C7-F7</f>
        <v>5</v>
      </c>
      <c r="I7" s="7">
        <f>G7-D7</f>
        <v>13</v>
      </c>
      <c r="J7" s="5">
        <v>3</v>
      </c>
      <c r="K7" s="23"/>
      <c r="L7" s="24"/>
      <c r="M7" s="24"/>
      <c r="N7" s="25"/>
      <c r="O7" s="5"/>
      <c r="P7" s="5"/>
      <c r="Q7" s="7" t="s">
        <v>54</v>
      </c>
      <c r="R7" s="7">
        <v>63</v>
      </c>
      <c r="S7" s="8" t="s">
        <v>11</v>
      </c>
      <c r="T7" s="6" t="s">
        <v>9</v>
      </c>
      <c r="W7" s="42" t="str">
        <f t="shared" si="0"/>
        <v>MR16 - 37W - IR</v>
      </c>
      <c r="X7" s="48">
        <f>C7</f>
        <v>10</v>
      </c>
      <c r="Y7" s="49">
        <v>4000</v>
      </c>
      <c r="Z7" s="48" t="s">
        <v>2</v>
      </c>
      <c r="AA7" s="48" t="s">
        <v>2</v>
      </c>
      <c r="AB7" s="49" t="s">
        <v>2</v>
      </c>
      <c r="AC7" s="48" t="s">
        <v>2</v>
      </c>
      <c r="AD7" s="43" t="str">
        <f t="shared" si="1"/>
        <v>MR16 - 50W - STANDARD</v>
      </c>
      <c r="AE7" s="66" t="s">
        <v>2</v>
      </c>
      <c r="AF7" s="48">
        <f>F7</f>
        <v>5</v>
      </c>
      <c r="AG7" s="49">
        <v>2500</v>
      </c>
      <c r="AH7" s="48">
        <v>2.67</v>
      </c>
      <c r="AI7" s="63" t="s">
        <v>2</v>
      </c>
      <c r="AJ7" s="48" t="s">
        <v>2</v>
      </c>
      <c r="AK7" s="49" t="s">
        <v>2</v>
      </c>
      <c r="AL7" s="50" t="s">
        <v>2</v>
      </c>
    </row>
    <row r="8" spans="1:38" ht="30" customHeight="1">
      <c r="B8" s="14" t="s">
        <v>38</v>
      </c>
      <c r="C8" s="9">
        <v>10</v>
      </c>
      <c r="D8" s="11">
        <v>50</v>
      </c>
      <c r="E8" s="13" t="s">
        <v>42</v>
      </c>
      <c r="F8" s="9">
        <v>5</v>
      </c>
      <c r="G8" s="11">
        <v>60</v>
      </c>
      <c r="H8" s="9">
        <f>C8-F8</f>
        <v>5</v>
      </c>
      <c r="I8" s="11">
        <f>G8-D8</f>
        <v>10</v>
      </c>
      <c r="J8" s="9">
        <v>3</v>
      </c>
      <c r="K8" s="13"/>
      <c r="L8" s="26"/>
      <c r="M8" s="26"/>
      <c r="N8" s="27"/>
      <c r="O8" s="9"/>
      <c r="P8" s="9"/>
      <c r="Q8" s="11" t="s">
        <v>54</v>
      </c>
      <c r="R8" s="11">
        <v>63</v>
      </c>
      <c r="S8" s="12" t="s">
        <v>11</v>
      </c>
      <c r="T8" s="10" t="s">
        <v>9</v>
      </c>
      <c r="W8" s="44" t="str">
        <f t="shared" si="0"/>
        <v>PAR38 - 50W - IR</v>
      </c>
      <c r="X8" s="51">
        <v>10</v>
      </c>
      <c r="Y8" s="52">
        <v>4000</v>
      </c>
      <c r="Z8" s="51" t="s">
        <v>2</v>
      </c>
      <c r="AA8" s="51" t="s">
        <v>2</v>
      </c>
      <c r="AB8" s="52" t="s">
        <v>2</v>
      </c>
      <c r="AC8" s="51" t="s">
        <v>2</v>
      </c>
      <c r="AD8" s="45" t="str">
        <f t="shared" si="1"/>
        <v>PAR38 - 60W - STANDARD</v>
      </c>
      <c r="AE8" s="68" t="s">
        <v>2</v>
      </c>
      <c r="AF8" s="51">
        <v>5</v>
      </c>
      <c r="AG8" s="52">
        <v>2500</v>
      </c>
      <c r="AH8" s="51">
        <v>2.67</v>
      </c>
      <c r="AI8" s="64" t="s">
        <v>2</v>
      </c>
      <c r="AJ8" s="51" t="s">
        <v>2</v>
      </c>
      <c r="AK8" s="52" t="s">
        <v>2</v>
      </c>
      <c r="AL8" s="53" t="s">
        <v>2</v>
      </c>
    </row>
    <row r="9" spans="1:38" ht="30" customHeight="1">
      <c r="B9" s="14" t="s">
        <v>39</v>
      </c>
      <c r="C9" s="9">
        <v>10</v>
      </c>
      <c r="D9" s="11">
        <v>60</v>
      </c>
      <c r="E9" s="13" t="s">
        <v>44</v>
      </c>
      <c r="F9" s="9">
        <v>5</v>
      </c>
      <c r="G9" s="11">
        <v>75</v>
      </c>
      <c r="H9" s="9">
        <f>C9-F9</f>
        <v>5</v>
      </c>
      <c r="I9" s="11">
        <f>G9-D9</f>
        <v>15</v>
      </c>
      <c r="J9" s="9">
        <v>3</v>
      </c>
      <c r="K9" s="13"/>
      <c r="L9" s="26"/>
      <c r="M9" s="26"/>
      <c r="N9" s="27"/>
      <c r="O9" s="9"/>
      <c r="P9" s="9"/>
      <c r="Q9" s="11" t="s">
        <v>54</v>
      </c>
      <c r="R9" s="11">
        <v>63</v>
      </c>
      <c r="S9" s="12" t="s">
        <v>11</v>
      </c>
      <c r="T9" s="10" t="s">
        <v>9</v>
      </c>
      <c r="W9" s="44" t="str">
        <f t="shared" si="0"/>
        <v>PAR38 - 60W - IR</v>
      </c>
      <c r="X9" s="51">
        <v>10</v>
      </c>
      <c r="Y9" s="52">
        <v>4000</v>
      </c>
      <c r="Z9" s="51" t="s">
        <v>2</v>
      </c>
      <c r="AA9" s="51" t="s">
        <v>2</v>
      </c>
      <c r="AB9" s="52" t="s">
        <v>2</v>
      </c>
      <c r="AC9" s="51" t="s">
        <v>2</v>
      </c>
      <c r="AD9" s="45" t="str">
        <f t="shared" si="1"/>
        <v>PAR38 - 75W - STANDARD</v>
      </c>
      <c r="AE9" s="68" t="s">
        <v>2</v>
      </c>
      <c r="AF9" s="51">
        <v>5</v>
      </c>
      <c r="AG9" s="52">
        <v>2500</v>
      </c>
      <c r="AH9" s="51">
        <v>2.67</v>
      </c>
      <c r="AI9" s="64" t="s">
        <v>2</v>
      </c>
      <c r="AJ9" s="51" t="s">
        <v>2</v>
      </c>
      <c r="AK9" s="52" t="s">
        <v>2</v>
      </c>
      <c r="AL9" s="53" t="s">
        <v>2</v>
      </c>
    </row>
    <row r="10" spans="1:38" ht="30" customHeight="1">
      <c r="B10" s="70" t="s">
        <v>40</v>
      </c>
      <c r="C10" s="71">
        <v>10</v>
      </c>
      <c r="D10" s="72">
        <v>70</v>
      </c>
      <c r="E10" s="73" t="s">
        <v>45</v>
      </c>
      <c r="F10" s="71">
        <v>5</v>
      </c>
      <c r="G10" s="72">
        <v>90</v>
      </c>
      <c r="H10" s="9">
        <f>C10-F10</f>
        <v>5</v>
      </c>
      <c r="I10" s="11">
        <f>G10-D10</f>
        <v>20</v>
      </c>
      <c r="J10" s="71">
        <v>3</v>
      </c>
      <c r="K10" s="73"/>
      <c r="L10" s="74"/>
      <c r="M10" s="74"/>
      <c r="N10" s="75"/>
      <c r="O10" s="71"/>
      <c r="P10" s="71"/>
      <c r="Q10" s="72" t="s">
        <v>54</v>
      </c>
      <c r="R10" s="72">
        <v>63</v>
      </c>
      <c r="S10" s="76" t="s">
        <v>11</v>
      </c>
      <c r="T10" s="77" t="s">
        <v>9</v>
      </c>
      <c r="W10" s="87" t="str">
        <f t="shared" si="0"/>
        <v>PAR38 - 70W - IR</v>
      </c>
      <c r="X10" s="57">
        <v>10</v>
      </c>
      <c r="Y10" s="58">
        <v>4000</v>
      </c>
      <c r="Z10" s="57" t="s">
        <v>2</v>
      </c>
      <c r="AA10" s="57" t="s">
        <v>2</v>
      </c>
      <c r="AB10" s="58" t="s">
        <v>2</v>
      </c>
      <c r="AC10" s="57" t="s">
        <v>2</v>
      </c>
      <c r="AD10" s="45" t="str">
        <f t="shared" si="1"/>
        <v>PAR38 - 90W - STANDARD</v>
      </c>
      <c r="AE10" s="88" t="s">
        <v>2</v>
      </c>
      <c r="AF10" s="57">
        <v>5</v>
      </c>
      <c r="AG10" s="58">
        <v>2500</v>
      </c>
      <c r="AH10" s="57">
        <v>2.67</v>
      </c>
      <c r="AI10" s="65" t="s">
        <v>2</v>
      </c>
      <c r="AJ10" s="57" t="s">
        <v>2</v>
      </c>
      <c r="AK10" s="58" t="s">
        <v>2</v>
      </c>
      <c r="AL10" s="59" t="s">
        <v>2</v>
      </c>
    </row>
    <row r="11" spans="1:38" ht="30" customHeight="1" thickBot="1">
      <c r="B11" s="15" t="s">
        <v>41</v>
      </c>
      <c r="C11" s="16">
        <v>10</v>
      </c>
      <c r="D11" s="18">
        <v>100</v>
      </c>
      <c r="E11" s="19" t="s">
        <v>46</v>
      </c>
      <c r="F11" s="16">
        <v>5</v>
      </c>
      <c r="G11" s="18">
        <v>120</v>
      </c>
      <c r="H11" s="16">
        <f>C11-F11</f>
        <v>5</v>
      </c>
      <c r="I11" s="18">
        <f>G11-D11</f>
        <v>20</v>
      </c>
      <c r="J11" s="16">
        <v>3</v>
      </c>
      <c r="K11" s="19"/>
      <c r="L11" s="28"/>
      <c r="M11" s="28"/>
      <c r="N11" s="29"/>
      <c r="O11" s="16"/>
      <c r="P11" s="16"/>
      <c r="Q11" s="18" t="s">
        <v>54</v>
      </c>
      <c r="R11" s="18">
        <v>63</v>
      </c>
      <c r="S11" s="20" t="s">
        <v>11</v>
      </c>
      <c r="T11" s="17" t="s">
        <v>9</v>
      </c>
      <c r="W11" s="46" t="str">
        <f t="shared" si="0"/>
        <v>PAR38 - 100W - IR</v>
      </c>
      <c r="X11" s="54">
        <v>10</v>
      </c>
      <c r="Y11" s="55">
        <v>4000</v>
      </c>
      <c r="Z11" s="54" t="s">
        <v>2</v>
      </c>
      <c r="AA11" s="54" t="s">
        <v>2</v>
      </c>
      <c r="AB11" s="55" t="s">
        <v>2</v>
      </c>
      <c r="AC11" s="54" t="s">
        <v>2</v>
      </c>
      <c r="AD11" s="47" t="str">
        <f t="shared" si="1"/>
        <v>PAR38 - 120W - STANDARD</v>
      </c>
      <c r="AE11" s="69" t="s">
        <v>2</v>
      </c>
      <c r="AF11" s="54">
        <v>5</v>
      </c>
      <c r="AG11" s="55">
        <v>2500</v>
      </c>
      <c r="AH11" s="54">
        <v>2.67</v>
      </c>
      <c r="AI11" s="67" t="s">
        <v>2</v>
      </c>
      <c r="AJ11" s="54" t="s">
        <v>2</v>
      </c>
      <c r="AK11" s="55" t="s">
        <v>2</v>
      </c>
      <c r="AL11" s="56" t="s">
        <v>2</v>
      </c>
    </row>
    <row r="12" spans="1:38" ht="30" customHeight="1">
      <c r="B12" s="78"/>
      <c r="C12" s="79"/>
      <c r="D12" s="80"/>
      <c r="E12" s="81"/>
      <c r="F12" s="79"/>
      <c r="G12" s="82"/>
      <c r="H12" s="83"/>
      <c r="I12" s="82"/>
      <c r="J12" s="83"/>
      <c r="K12" s="78"/>
      <c r="L12" s="62"/>
      <c r="M12" s="62"/>
      <c r="N12" s="84"/>
      <c r="O12" s="83"/>
      <c r="P12" s="83"/>
      <c r="Q12" s="82"/>
      <c r="R12" s="82"/>
      <c r="S12" s="85"/>
      <c r="T12" s="82"/>
      <c r="W12" s="37"/>
      <c r="X12" s="60"/>
      <c r="Y12" s="61"/>
      <c r="Z12" s="60"/>
      <c r="AA12" s="60"/>
      <c r="AB12" s="61"/>
      <c r="AC12" s="60"/>
      <c r="AD12" s="37"/>
      <c r="AE12" s="89"/>
      <c r="AF12" s="60"/>
      <c r="AG12" s="61"/>
      <c r="AH12" s="60"/>
      <c r="AI12" s="89"/>
      <c r="AJ12" s="60"/>
      <c r="AK12" s="61"/>
      <c r="AL12" s="60"/>
    </row>
    <row r="13" spans="1:38" ht="30" customHeight="1">
      <c r="B13" s="78"/>
      <c r="C13" s="79"/>
      <c r="D13" s="80"/>
      <c r="E13" s="81"/>
      <c r="F13" s="79"/>
      <c r="G13" s="82"/>
      <c r="H13" s="83"/>
      <c r="I13" s="82"/>
      <c r="J13" s="83"/>
      <c r="K13" s="78"/>
      <c r="L13" s="62"/>
      <c r="M13" s="62"/>
      <c r="N13" s="84"/>
      <c r="O13" s="83"/>
      <c r="P13" s="83"/>
      <c r="Q13" s="82"/>
      <c r="R13" s="82"/>
      <c r="S13" s="85"/>
      <c r="T13" s="82"/>
      <c r="W13" s="37"/>
      <c r="X13" s="60"/>
      <c r="Y13" s="61"/>
      <c r="Z13" s="60"/>
      <c r="AA13" s="60"/>
      <c r="AB13" s="61"/>
      <c r="AC13" s="60"/>
      <c r="AD13" s="37"/>
      <c r="AE13" s="89"/>
      <c r="AF13" s="60"/>
      <c r="AG13" s="61"/>
      <c r="AH13" s="60"/>
      <c r="AI13" s="89"/>
      <c r="AJ13" s="60"/>
      <c r="AK13" s="61"/>
      <c r="AL13" s="60"/>
    </row>
    <row r="14" spans="1:38" ht="30" customHeight="1">
      <c r="B14" s="78"/>
      <c r="C14" s="79"/>
      <c r="D14" s="80"/>
      <c r="E14" s="81"/>
      <c r="F14" s="79"/>
      <c r="G14" s="86"/>
      <c r="H14" s="83"/>
      <c r="I14" s="82"/>
      <c r="J14" s="83"/>
      <c r="K14" s="78"/>
      <c r="L14" s="62"/>
      <c r="M14" s="62"/>
      <c r="N14" s="84"/>
      <c r="O14" s="83"/>
      <c r="P14" s="83"/>
      <c r="Q14" s="82"/>
      <c r="R14" s="86"/>
      <c r="S14" s="86"/>
      <c r="T14" s="82"/>
      <c r="W14" s="37"/>
      <c r="X14" s="60"/>
      <c r="Y14" s="61"/>
      <c r="Z14" s="60"/>
      <c r="AA14" s="60"/>
      <c r="AB14" s="61"/>
      <c r="AC14" s="60"/>
      <c r="AD14" s="37"/>
      <c r="AE14" s="89"/>
      <c r="AF14" s="60"/>
      <c r="AG14" s="61"/>
      <c r="AH14" s="60"/>
      <c r="AI14" s="90"/>
      <c r="AJ14" s="60"/>
      <c r="AK14" s="61"/>
      <c r="AL14" s="60"/>
    </row>
    <row r="15" spans="1:38" ht="30" customHeight="1">
      <c r="B15" s="78"/>
      <c r="C15" s="79"/>
      <c r="D15" s="80"/>
      <c r="E15" s="81"/>
      <c r="F15" s="79"/>
      <c r="G15" s="82"/>
      <c r="H15" s="83"/>
      <c r="I15" s="82"/>
      <c r="J15" s="83"/>
      <c r="K15" s="78"/>
      <c r="L15" s="62"/>
      <c r="M15" s="62"/>
      <c r="N15" s="84"/>
      <c r="O15" s="83"/>
      <c r="P15" s="83"/>
      <c r="Q15" s="82"/>
      <c r="R15" s="82"/>
      <c r="S15" s="85"/>
      <c r="T15" s="82"/>
      <c r="W15" s="37"/>
      <c r="X15" s="60"/>
      <c r="Y15" s="61"/>
      <c r="Z15" s="60"/>
      <c r="AA15" s="60"/>
      <c r="AB15" s="61"/>
      <c r="AC15" s="60"/>
      <c r="AD15" s="37"/>
      <c r="AE15" s="89"/>
      <c r="AF15" s="60"/>
      <c r="AG15" s="61"/>
      <c r="AH15" s="60"/>
      <c r="AI15" s="90"/>
      <c r="AJ15" s="60"/>
      <c r="AK15" s="61"/>
      <c r="AL15" s="60"/>
    </row>
    <row r="16" spans="1:38" ht="30" customHeight="1">
      <c r="B16" s="78"/>
      <c r="C16" s="79"/>
      <c r="D16" s="80"/>
      <c r="E16" s="81"/>
      <c r="F16" s="79"/>
      <c r="G16" s="82"/>
      <c r="H16" s="83"/>
      <c r="I16" s="82"/>
      <c r="J16" s="83"/>
      <c r="K16" s="78"/>
      <c r="L16" s="62"/>
      <c r="M16" s="62"/>
      <c r="N16" s="84"/>
      <c r="O16" s="83"/>
      <c r="P16" s="83"/>
      <c r="Q16" s="82"/>
      <c r="R16" s="82"/>
      <c r="S16" s="85"/>
      <c r="T16" s="82"/>
      <c r="W16" s="37"/>
      <c r="X16" s="60"/>
      <c r="Y16" s="61"/>
      <c r="Z16" s="60"/>
      <c r="AA16" s="60"/>
      <c r="AB16" s="61"/>
      <c r="AC16" s="60"/>
      <c r="AD16" s="37"/>
      <c r="AE16" s="89"/>
      <c r="AF16" s="60"/>
      <c r="AG16" s="61"/>
      <c r="AH16" s="60"/>
      <c r="AI16" s="90"/>
      <c r="AJ16" s="60"/>
      <c r="AK16" s="61"/>
      <c r="AL16" s="60"/>
    </row>
    <row r="17" spans="2:39" ht="30" customHeight="1">
      <c r="B17" s="78"/>
      <c r="C17" s="79"/>
      <c r="D17" s="80"/>
      <c r="E17" s="81"/>
      <c r="F17" s="79"/>
      <c r="G17" s="82"/>
      <c r="H17" s="83"/>
      <c r="I17" s="82"/>
      <c r="J17" s="83"/>
      <c r="K17" s="78"/>
      <c r="L17" s="62"/>
      <c r="M17" s="62"/>
      <c r="N17" s="84"/>
      <c r="O17" s="83"/>
      <c r="P17" s="83"/>
      <c r="Q17" s="82"/>
      <c r="R17" s="82"/>
      <c r="S17" s="85"/>
      <c r="T17" s="82"/>
      <c r="W17" s="37"/>
      <c r="X17" s="60"/>
      <c r="Y17" s="61"/>
      <c r="Z17" s="60"/>
      <c r="AA17" s="60"/>
      <c r="AB17" s="61"/>
      <c r="AC17" s="60"/>
      <c r="AD17" s="37"/>
      <c r="AE17" s="89"/>
      <c r="AF17" s="60"/>
      <c r="AG17" s="61"/>
      <c r="AH17" s="60"/>
      <c r="AI17" s="90"/>
      <c r="AJ17" s="60"/>
      <c r="AK17" s="61"/>
      <c r="AL17" s="60"/>
    </row>
    <row r="18" spans="2:39" ht="30" customHeight="1">
      <c r="B18" s="78"/>
      <c r="C18" s="79"/>
      <c r="D18" s="80"/>
      <c r="E18" s="81"/>
      <c r="F18" s="79"/>
      <c r="G18" s="82"/>
      <c r="H18" s="83"/>
      <c r="I18" s="82"/>
      <c r="J18" s="83"/>
      <c r="K18" s="78"/>
      <c r="L18" s="62"/>
      <c r="M18" s="62"/>
      <c r="N18" s="84"/>
      <c r="O18" s="83"/>
      <c r="P18" s="83"/>
      <c r="Q18" s="82"/>
      <c r="R18" s="82"/>
      <c r="S18" s="85"/>
      <c r="T18" s="82"/>
      <c r="W18" s="37"/>
      <c r="X18" s="60"/>
      <c r="Y18" s="61"/>
      <c r="Z18" s="60"/>
      <c r="AA18" s="60"/>
      <c r="AB18" s="61"/>
      <c r="AC18" s="60"/>
      <c r="AD18" s="37"/>
      <c r="AE18" s="89"/>
      <c r="AF18" s="60"/>
      <c r="AG18" s="61"/>
      <c r="AH18" s="60"/>
      <c r="AI18" s="90"/>
      <c r="AJ18" s="60"/>
      <c r="AK18" s="61"/>
      <c r="AL18" s="60"/>
    </row>
    <row r="19" spans="2:39" ht="30" customHeight="1">
      <c r="B19" s="78"/>
      <c r="C19" s="79"/>
      <c r="D19" s="80"/>
      <c r="E19" s="81"/>
      <c r="F19" s="79"/>
      <c r="G19" s="86"/>
      <c r="H19" s="83"/>
      <c r="I19" s="82"/>
      <c r="J19" s="83"/>
      <c r="K19" s="78"/>
      <c r="L19" s="62"/>
      <c r="M19" s="62"/>
      <c r="N19" s="84"/>
      <c r="O19" s="83"/>
      <c r="P19" s="83"/>
      <c r="Q19" s="82"/>
      <c r="R19" s="86"/>
      <c r="S19" s="86"/>
      <c r="T19" s="82"/>
      <c r="W19" s="37"/>
      <c r="X19" s="60"/>
      <c r="Y19" s="61"/>
      <c r="Z19" s="60"/>
      <c r="AA19" s="60"/>
      <c r="AB19" s="61"/>
      <c r="AC19" s="60"/>
      <c r="AD19" s="37"/>
      <c r="AE19" s="89"/>
      <c r="AF19" s="60"/>
      <c r="AG19" s="61"/>
      <c r="AH19" s="60"/>
      <c r="AI19" s="90"/>
      <c r="AJ19" s="60"/>
      <c r="AK19" s="61"/>
      <c r="AL19" s="60"/>
    </row>
    <row r="20" spans="2:39" ht="30" customHeight="1">
      <c r="B20" s="78"/>
      <c r="C20" s="79"/>
      <c r="D20" s="80"/>
      <c r="E20" s="81"/>
      <c r="F20" s="79"/>
      <c r="G20" s="82"/>
      <c r="H20" s="83"/>
      <c r="I20" s="82"/>
      <c r="J20" s="83"/>
      <c r="K20" s="78"/>
      <c r="L20" s="62"/>
      <c r="M20" s="62"/>
      <c r="N20" s="84"/>
      <c r="O20" s="83"/>
      <c r="P20" s="83"/>
      <c r="Q20" s="82"/>
      <c r="R20" s="82"/>
      <c r="S20" s="85"/>
      <c r="T20" s="82"/>
      <c r="W20" s="37"/>
      <c r="X20" s="60"/>
      <c r="Y20" s="61"/>
      <c r="Z20" s="60"/>
      <c r="AA20" s="60"/>
      <c r="AB20" s="61"/>
      <c r="AC20" s="60"/>
      <c r="AD20" s="37"/>
      <c r="AE20" s="89"/>
      <c r="AF20" s="60"/>
      <c r="AG20" s="61"/>
      <c r="AH20" s="60"/>
      <c r="AI20" s="90"/>
      <c r="AJ20" s="60"/>
      <c r="AK20" s="61"/>
      <c r="AL20" s="60"/>
    </row>
    <row r="21" spans="2:39" ht="30" customHeight="1">
      <c r="B21" s="78"/>
      <c r="C21" s="79"/>
      <c r="D21" s="80"/>
      <c r="E21" s="81"/>
      <c r="F21" s="79"/>
      <c r="G21" s="82"/>
      <c r="H21" s="83"/>
      <c r="I21" s="82"/>
      <c r="J21" s="83"/>
      <c r="K21" s="78"/>
      <c r="L21" s="62"/>
      <c r="M21" s="62"/>
      <c r="N21" s="84"/>
      <c r="O21" s="83"/>
      <c r="P21" s="83"/>
      <c r="Q21" s="82"/>
      <c r="R21" s="82"/>
      <c r="S21" s="85"/>
      <c r="T21" s="82"/>
      <c r="W21" s="37"/>
      <c r="X21" s="60"/>
      <c r="Y21" s="61"/>
      <c r="Z21" s="60"/>
      <c r="AA21" s="60"/>
      <c r="AB21" s="61"/>
      <c r="AC21" s="60"/>
      <c r="AD21" s="37"/>
      <c r="AE21" s="89"/>
      <c r="AF21" s="60"/>
      <c r="AG21" s="61"/>
      <c r="AH21" s="60"/>
      <c r="AI21" s="90"/>
      <c r="AJ21" s="60"/>
      <c r="AK21" s="61"/>
      <c r="AL21" s="60"/>
    </row>
    <row r="22" spans="2:39" ht="15">
      <c r="W22" s="37"/>
      <c r="X22" s="60"/>
      <c r="Y22" s="61"/>
      <c r="Z22" s="60"/>
      <c r="AA22" s="60"/>
      <c r="AB22" s="61"/>
      <c r="AC22" s="60"/>
      <c r="AD22" s="37"/>
      <c r="AE22" s="37"/>
      <c r="AF22" s="60"/>
      <c r="AG22" s="61"/>
      <c r="AH22" s="60"/>
      <c r="AI22" s="60"/>
      <c r="AJ22" s="60"/>
      <c r="AK22" s="61"/>
      <c r="AL22" s="60"/>
      <c r="AM22" s="62"/>
    </row>
    <row r="23" spans="2:39" ht="15">
      <c r="W23" s="37"/>
      <c r="X23" s="60"/>
      <c r="Y23" s="61"/>
      <c r="Z23" s="60"/>
      <c r="AA23" s="60"/>
      <c r="AB23" s="61"/>
      <c r="AC23" s="60"/>
      <c r="AD23" s="37"/>
      <c r="AE23" s="37"/>
      <c r="AF23" s="60"/>
      <c r="AG23" s="61"/>
      <c r="AH23" s="60"/>
      <c r="AI23" s="60"/>
      <c r="AJ23" s="60"/>
      <c r="AK23" s="61"/>
      <c r="AL23" s="60"/>
      <c r="AM23" s="62"/>
    </row>
    <row r="24" spans="2:39" ht="15">
      <c r="W24" s="37"/>
      <c r="X24" s="60"/>
      <c r="Y24" s="61"/>
      <c r="Z24" s="60"/>
      <c r="AA24" s="60"/>
      <c r="AB24" s="61"/>
      <c r="AC24" s="60"/>
      <c r="AD24" s="37"/>
      <c r="AE24" s="37"/>
      <c r="AF24" s="60"/>
      <c r="AG24" s="61"/>
      <c r="AH24" s="60"/>
      <c r="AI24" s="60"/>
      <c r="AJ24" s="60"/>
      <c r="AK24" s="61"/>
      <c r="AL24" s="60"/>
      <c r="AM24" s="62"/>
    </row>
    <row r="25" spans="2:39" ht="15">
      <c r="W25" s="37"/>
      <c r="X25" s="60"/>
      <c r="Y25" s="61"/>
      <c r="Z25" s="61"/>
      <c r="AA25" s="60"/>
      <c r="AB25" s="61"/>
      <c r="AC25" s="61"/>
      <c r="AD25" s="37"/>
      <c r="AE25" s="37"/>
      <c r="AF25" s="60"/>
      <c r="AG25" s="61"/>
      <c r="AH25" s="61"/>
      <c r="AI25" s="61"/>
      <c r="AJ25" s="60"/>
      <c r="AK25" s="61"/>
      <c r="AL25" s="61"/>
      <c r="AM25" s="62"/>
    </row>
    <row r="26" spans="2:39" ht="15">
      <c r="W26" s="37"/>
      <c r="X26" s="60"/>
      <c r="Y26" s="61"/>
      <c r="Z26" s="60"/>
      <c r="AA26" s="60"/>
      <c r="AB26" s="61"/>
      <c r="AC26" s="60"/>
      <c r="AD26" s="37"/>
      <c r="AE26" s="37"/>
      <c r="AF26" s="60"/>
      <c r="AG26" s="61"/>
      <c r="AH26" s="60"/>
      <c r="AI26" s="60"/>
      <c r="AJ26" s="60"/>
      <c r="AK26" s="61"/>
      <c r="AL26" s="60"/>
      <c r="AM26" s="62"/>
    </row>
    <row r="27" spans="2:39" ht="15">
      <c r="W27" s="37"/>
      <c r="X27" s="60"/>
      <c r="Y27" s="61"/>
      <c r="Z27" s="60"/>
      <c r="AA27" s="60"/>
      <c r="AB27" s="61"/>
      <c r="AC27" s="60"/>
      <c r="AD27" s="37"/>
      <c r="AE27" s="37"/>
      <c r="AF27" s="60"/>
      <c r="AG27" s="61"/>
      <c r="AH27" s="60"/>
      <c r="AI27" s="60"/>
      <c r="AJ27" s="60"/>
      <c r="AK27" s="61"/>
      <c r="AL27" s="60"/>
      <c r="AM27" s="62"/>
    </row>
    <row r="28" spans="2:39" ht="15">
      <c r="W28" s="37"/>
      <c r="X28" s="60"/>
      <c r="Y28" s="61"/>
      <c r="Z28" s="60"/>
      <c r="AA28" s="60"/>
      <c r="AB28" s="61"/>
      <c r="AC28" s="60"/>
      <c r="AD28" s="37"/>
      <c r="AE28" s="37"/>
      <c r="AF28" s="60"/>
      <c r="AG28" s="61"/>
      <c r="AH28" s="60"/>
      <c r="AI28" s="60"/>
      <c r="AJ28" s="60"/>
      <c r="AK28" s="61"/>
      <c r="AL28" s="60"/>
      <c r="AM28" s="62"/>
    </row>
    <row r="29" spans="2:39" ht="15">
      <c r="W29" s="37"/>
      <c r="X29" s="60"/>
      <c r="Y29" s="61"/>
      <c r="Z29" s="60"/>
      <c r="AA29" s="60"/>
      <c r="AB29" s="61"/>
      <c r="AC29" s="60"/>
      <c r="AD29" s="37"/>
      <c r="AE29" s="37"/>
      <c r="AF29" s="60"/>
      <c r="AG29" s="61"/>
      <c r="AH29" s="60"/>
      <c r="AI29" s="60"/>
      <c r="AJ29" s="60"/>
      <c r="AK29" s="61"/>
      <c r="AL29" s="60"/>
      <c r="AM29" s="62"/>
    </row>
    <row r="30" spans="2:39">
      <c r="W30" s="62"/>
      <c r="X30" s="62"/>
      <c r="Y30" s="62"/>
      <c r="Z30" s="62"/>
      <c r="AA30" s="62"/>
      <c r="AB30" s="62"/>
      <c r="AC30" s="62"/>
      <c r="AD30" s="62"/>
      <c r="AE30" s="62"/>
      <c r="AF30" s="62"/>
      <c r="AG30" s="62"/>
      <c r="AH30" s="62"/>
      <c r="AI30" s="62"/>
      <c r="AJ30" s="62"/>
      <c r="AK30" s="62"/>
      <c r="AL30" s="62"/>
      <c r="AM30" s="62"/>
    </row>
    <row r="31" spans="2:39">
      <c r="W31" s="62"/>
      <c r="X31" s="62"/>
      <c r="Y31" s="62"/>
      <c r="Z31" s="62"/>
      <c r="AA31" s="62"/>
      <c r="AB31" s="62"/>
      <c r="AC31" s="62"/>
      <c r="AD31" s="62"/>
      <c r="AE31" s="62"/>
      <c r="AF31" s="62"/>
      <c r="AG31" s="62"/>
      <c r="AH31" s="62"/>
      <c r="AI31" s="62"/>
      <c r="AJ31" s="62"/>
      <c r="AK31" s="62"/>
      <c r="AL31" s="62"/>
      <c r="AM31" s="62"/>
    </row>
    <row r="32" spans="2:39">
      <c r="W32" s="62"/>
      <c r="X32" s="62"/>
      <c r="Y32" s="62"/>
      <c r="Z32" s="62"/>
      <c r="AA32" s="62"/>
      <c r="AB32" s="62"/>
      <c r="AC32" s="62"/>
      <c r="AD32" s="62"/>
      <c r="AE32" s="62"/>
      <c r="AF32" s="62"/>
      <c r="AG32" s="62"/>
      <c r="AH32" s="62"/>
      <c r="AI32" s="62"/>
      <c r="AJ32" s="62"/>
      <c r="AK32" s="62"/>
      <c r="AL32" s="62"/>
      <c r="AM32" s="62"/>
    </row>
    <row r="33" spans="23:39">
      <c r="W33" s="62"/>
      <c r="X33" s="62"/>
      <c r="Y33" s="62"/>
      <c r="Z33" s="62"/>
      <c r="AA33" s="62"/>
      <c r="AB33" s="62"/>
      <c r="AC33" s="62"/>
      <c r="AD33" s="62"/>
      <c r="AE33" s="62"/>
      <c r="AF33" s="62"/>
      <c r="AG33" s="62"/>
      <c r="AH33" s="62"/>
      <c r="AI33" s="62"/>
      <c r="AJ33" s="62"/>
      <c r="AK33" s="62"/>
      <c r="AL33" s="62"/>
      <c r="AM33" s="62"/>
    </row>
    <row r="34" spans="23:39">
      <c r="W34" s="62"/>
      <c r="X34" s="62"/>
      <c r="Y34" s="62"/>
      <c r="Z34" s="62"/>
      <c r="AA34" s="62"/>
      <c r="AB34" s="62"/>
      <c r="AC34" s="62"/>
      <c r="AD34" s="62"/>
      <c r="AE34" s="62"/>
      <c r="AF34" s="62"/>
      <c r="AG34" s="62"/>
      <c r="AH34" s="62"/>
      <c r="AI34" s="62"/>
      <c r="AJ34" s="62"/>
      <c r="AK34" s="62"/>
      <c r="AL34" s="62"/>
      <c r="AM34" s="62"/>
    </row>
    <row r="35" spans="23:39">
      <c r="W35" s="62"/>
      <c r="X35" s="62"/>
      <c r="Y35" s="62"/>
      <c r="Z35" s="62"/>
      <c r="AA35" s="62"/>
      <c r="AB35" s="62"/>
      <c r="AC35" s="62"/>
      <c r="AD35" s="62"/>
      <c r="AE35" s="62"/>
      <c r="AF35" s="62"/>
      <c r="AG35" s="62"/>
      <c r="AH35" s="62"/>
      <c r="AI35" s="62"/>
      <c r="AJ35" s="62"/>
      <c r="AK35" s="62"/>
      <c r="AL35" s="62"/>
      <c r="AM35" s="62"/>
    </row>
    <row r="36" spans="23:39">
      <c r="W36" s="62"/>
      <c r="X36" s="62"/>
      <c r="Y36" s="62"/>
      <c r="Z36" s="62"/>
      <c r="AA36" s="62"/>
      <c r="AB36" s="62"/>
      <c r="AC36" s="62"/>
      <c r="AD36" s="62"/>
      <c r="AE36" s="62"/>
      <c r="AF36" s="62"/>
      <c r="AG36" s="62"/>
      <c r="AH36" s="62"/>
      <c r="AI36" s="62"/>
      <c r="AJ36" s="62"/>
      <c r="AK36" s="62"/>
      <c r="AL36" s="62"/>
      <c r="AM36" s="62"/>
    </row>
    <row r="37" spans="23:39">
      <c r="W37" s="62"/>
      <c r="X37" s="62"/>
      <c r="Y37" s="62"/>
      <c r="Z37" s="62"/>
      <c r="AA37" s="62"/>
      <c r="AB37" s="62"/>
      <c r="AC37" s="62"/>
      <c r="AD37" s="62"/>
      <c r="AE37" s="62"/>
      <c r="AF37" s="62"/>
      <c r="AG37" s="62"/>
      <c r="AH37" s="62"/>
      <c r="AI37" s="62"/>
      <c r="AJ37" s="62"/>
      <c r="AK37" s="62"/>
      <c r="AL37" s="62"/>
      <c r="AM37" s="62"/>
    </row>
    <row r="38" spans="23:39">
      <c r="W38" s="62"/>
      <c r="X38" s="62"/>
      <c r="Y38" s="62"/>
      <c r="Z38" s="62"/>
      <c r="AA38" s="62"/>
      <c r="AB38" s="62"/>
      <c r="AC38" s="62"/>
      <c r="AD38" s="62"/>
      <c r="AE38" s="62"/>
      <c r="AF38" s="62"/>
      <c r="AG38" s="62"/>
      <c r="AH38" s="62"/>
      <c r="AI38" s="62"/>
      <c r="AJ38" s="62"/>
      <c r="AK38" s="62"/>
      <c r="AL38" s="62"/>
      <c r="AM38" s="62"/>
    </row>
    <row r="39" spans="23:39">
      <c r="W39" s="62"/>
      <c r="X39" s="62"/>
      <c r="Y39" s="62"/>
      <c r="Z39" s="62"/>
      <c r="AA39" s="62"/>
      <c r="AB39" s="62"/>
      <c r="AC39" s="62"/>
      <c r="AD39" s="62"/>
      <c r="AE39" s="62"/>
      <c r="AF39" s="62"/>
      <c r="AG39" s="62"/>
      <c r="AH39" s="62"/>
      <c r="AI39" s="62"/>
      <c r="AJ39" s="62"/>
      <c r="AK39" s="62"/>
      <c r="AL39" s="62"/>
      <c r="AM39" s="62"/>
    </row>
    <row r="40" spans="23:39">
      <c r="W40" s="62"/>
      <c r="X40" s="62"/>
      <c r="Y40" s="62"/>
      <c r="Z40" s="62"/>
      <c r="AA40" s="62"/>
      <c r="AB40" s="62"/>
      <c r="AC40" s="62"/>
      <c r="AD40" s="62"/>
      <c r="AE40" s="62"/>
      <c r="AF40" s="62"/>
      <c r="AG40" s="62"/>
      <c r="AH40" s="62"/>
      <c r="AI40" s="62"/>
      <c r="AJ40" s="62"/>
      <c r="AK40" s="62"/>
      <c r="AL40" s="62"/>
      <c r="AM40" s="62"/>
    </row>
    <row r="41" spans="23:39">
      <c r="W41" s="62"/>
      <c r="X41" s="62"/>
      <c r="Y41" s="62"/>
      <c r="Z41" s="62"/>
      <c r="AA41" s="62"/>
      <c r="AB41" s="62"/>
      <c r="AC41" s="62"/>
      <c r="AD41" s="62"/>
      <c r="AE41" s="62"/>
      <c r="AF41" s="62"/>
      <c r="AG41" s="62"/>
      <c r="AH41" s="62"/>
      <c r="AI41" s="62"/>
      <c r="AJ41" s="62"/>
      <c r="AK41" s="62"/>
      <c r="AL41" s="62"/>
      <c r="AM41" s="62"/>
    </row>
    <row r="42" spans="23:39">
      <c r="W42" s="62"/>
      <c r="X42" s="62"/>
      <c r="Y42" s="62"/>
      <c r="Z42" s="62"/>
      <c r="AA42" s="62"/>
      <c r="AB42" s="62"/>
      <c r="AC42" s="62"/>
      <c r="AD42" s="62"/>
      <c r="AE42" s="62"/>
      <c r="AF42" s="62"/>
      <c r="AG42" s="62"/>
      <c r="AH42" s="62"/>
      <c r="AI42" s="62"/>
      <c r="AJ42" s="62"/>
      <c r="AK42" s="62"/>
      <c r="AL42" s="62"/>
      <c r="AM42" s="62"/>
    </row>
    <row r="43" spans="23:39">
      <c r="W43" s="62"/>
      <c r="X43" s="62"/>
      <c r="Y43" s="62"/>
      <c r="Z43" s="62"/>
      <c r="AA43" s="62"/>
      <c r="AB43" s="62"/>
      <c r="AC43" s="62"/>
      <c r="AD43" s="62"/>
      <c r="AE43" s="62"/>
      <c r="AF43" s="62"/>
      <c r="AG43" s="62"/>
      <c r="AH43" s="62"/>
      <c r="AI43" s="62"/>
      <c r="AJ43" s="62"/>
      <c r="AK43" s="62"/>
      <c r="AL43" s="62"/>
      <c r="AM43" s="62"/>
    </row>
    <row r="44" spans="23:39">
      <c r="W44" s="62"/>
      <c r="X44" s="62"/>
      <c r="Y44" s="62"/>
      <c r="Z44" s="62"/>
      <c r="AA44" s="62"/>
      <c r="AB44" s="62"/>
      <c r="AC44" s="62"/>
      <c r="AD44" s="62"/>
      <c r="AE44" s="62"/>
      <c r="AF44" s="62"/>
      <c r="AG44" s="62"/>
      <c r="AH44" s="62"/>
      <c r="AI44" s="62"/>
      <c r="AJ44" s="62"/>
      <c r="AK44" s="62"/>
      <c r="AL44" s="62"/>
      <c r="AM44" s="62"/>
    </row>
    <row r="45" spans="23:39">
      <c r="W45" s="62"/>
      <c r="X45" s="62"/>
      <c r="Y45" s="62"/>
      <c r="Z45" s="62"/>
      <c r="AA45" s="62"/>
      <c r="AB45" s="62"/>
      <c r="AC45" s="62"/>
      <c r="AD45" s="62"/>
      <c r="AE45" s="62"/>
      <c r="AF45" s="62"/>
      <c r="AG45" s="62"/>
      <c r="AH45" s="62"/>
      <c r="AI45" s="62"/>
      <c r="AJ45" s="62"/>
      <c r="AK45" s="62"/>
      <c r="AL45" s="62"/>
      <c r="AM45" s="62"/>
    </row>
    <row r="46" spans="23:39">
      <c r="W46" s="62"/>
      <c r="X46" s="62"/>
      <c r="Y46" s="62"/>
      <c r="Z46" s="62"/>
      <c r="AA46" s="62"/>
      <c r="AB46" s="62"/>
      <c r="AC46" s="62"/>
      <c r="AD46" s="62"/>
      <c r="AE46" s="62"/>
      <c r="AF46" s="62"/>
      <c r="AG46" s="62"/>
      <c r="AH46" s="62"/>
      <c r="AI46" s="62"/>
      <c r="AJ46" s="62"/>
      <c r="AK46" s="62"/>
      <c r="AL46" s="62"/>
      <c r="AM46" s="62"/>
    </row>
    <row r="47" spans="23:39">
      <c r="W47" s="62"/>
      <c r="X47" s="62"/>
      <c r="Y47" s="62"/>
      <c r="Z47" s="62"/>
      <c r="AA47" s="62"/>
      <c r="AB47" s="62"/>
      <c r="AC47" s="62"/>
      <c r="AD47" s="62"/>
      <c r="AE47" s="62"/>
      <c r="AF47" s="62"/>
      <c r="AG47" s="62"/>
      <c r="AH47" s="62"/>
      <c r="AI47" s="62"/>
      <c r="AJ47" s="62"/>
      <c r="AK47" s="62"/>
      <c r="AL47" s="62"/>
      <c r="AM47" s="62"/>
    </row>
    <row r="48" spans="23:39">
      <c r="W48" s="62"/>
      <c r="X48" s="62"/>
      <c r="Y48" s="62"/>
      <c r="Z48" s="62"/>
      <c r="AA48" s="62"/>
      <c r="AB48" s="62"/>
      <c r="AC48" s="62"/>
      <c r="AD48" s="62"/>
      <c r="AE48" s="62"/>
      <c r="AF48" s="62"/>
      <c r="AG48" s="62"/>
      <c r="AH48" s="62"/>
      <c r="AI48" s="62"/>
      <c r="AJ48" s="62"/>
      <c r="AK48" s="62"/>
      <c r="AL48" s="62"/>
      <c r="AM48" s="62"/>
    </row>
    <row r="49" spans="23:39">
      <c r="W49" s="62"/>
      <c r="X49" s="62"/>
      <c r="Y49" s="62"/>
      <c r="Z49" s="62"/>
      <c r="AA49" s="62"/>
      <c r="AB49" s="62"/>
      <c r="AC49" s="62"/>
      <c r="AD49" s="62"/>
      <c r="AE49" s="62"/>
      <c r="AF49" s="62"/>
      <c r="AG49" s="62"/>
      <c r="AH49" s="62"/>
      <c r="AI49" s="62"/>
      <c r="AJ49" s="62"/>
      <c r="AK49" s="62"/>
      <c r="AL49" s="62"/>
      <c r="AM49" s="62"/>
    </row>
    <row r="50" spans="23:39">
      <c r="W50" s="62"/>
      <c r="X50" s="62"/>
      <c r="Y50" s="62"/>
      <c r="Z50" s="62"/>
      <c r="AA50" s="62"/>
      <c r="AB50" s="62"/>
      <c r="AC50" s="62"/>
      <c r="AD50" s="62"/>
      <c r="AE50" s="62"/>
      <c r="AF50" s="62"/>
      <c r="AG50" s="62"/>
      <c r="AH50" s="62"/>
      <c r="AI50" s="62"/>
      <c r="AJ50" s="62"/>
      <c r="AK50" s="62"/>
      <c r="AL50" s="62"/>
      <c r="AM50" s="62"/>
    </row>
    <row r="51" spans="23:39">
      <c r="W51" s="62"/>
      <c r="X51" s="62"/>
      <c r="Y51" s="62"/>
      <c r="Z51" s="62"/>
      <c r="AA51" s="62"/>
      <c r="AB51" s="62"/>
      <c r="AC51" s="62"/>
      <c r="AD51" s="62"/>
      <c r="AE51" s="62"/>
      <c r="AF51" s="62"/>
      <c r="AG51" s="62"/>
      <c r="AH51" s="62"/>
      <c r="AI51" s="62"/>
      <c r="AJ51" s="62"/>
      <c r="AK51" s="62"/>
      <c r="AL51" s="62"/>
      <c r="AM51" s="62"/>
    </row>
    <row r="52" spans="23:39">
      <c r="W52" s="62"/>
      <c r="X52" s="62"/>
      <c r="Y52" s="62"/>
      <c r="Z52" s="62"/>
      <c r="AA52" s="62"/>
      <c r="AB52" s="62"/>
      <c r="AC52" s="62"/>
      <c r="AD52" s="62"/>
      <c r="AE52" s="62"/>
      <c r="AF52" s="62"/>
      <c r="AG52" s="62"/>
      <c r="AH52" s="62"/>
      <c r="AI52" s="62"/>
      <c r="AJ52" s="62"/>
      <c r="AK52" s="62"/>
      <c r="AL52" s="62"/>
      <c r="AM52" s="62"/>
    </row>
    <row r="53" spans="23:39">
      <c r="W53" s="62"/>
      <c r="X53" s="62"/>
      <c r="Y53" s="62"/>
      <c r="Z53" s="62"/>
      <c r="AA53" s="62"/>
      <c r="AB53" s="62"/>
      <c r="AC53" s="62"/>
      <c r="AD53" s="62"/>
      <c r="AE53" s="62"/>
      <c r="AF53" s="62"/>
      <c r="AG53" s="62"/>
      <c r="AH53" s="62"/>
      <c r="AI53" s="62"/>
      <c r="AJ53" s="62"/>
      <c r="AK53" s="62"/>
      <c r="AL53" s="62"/>
      <c r="AM53" s="62"/>
    </row>
  </sheetData>
  <customSheetViews>
    <customSheetView guid="{8ED8E193-9407-41DD-91AE-C1AA28A8367D}" scale="75" fitToPage="1" hiddenColumns="1" state="hidden">
      <selection activeCell="B3" sqref="B3"/>
      <pageMargins left="0.75" right="0.75" top="1" bottom="1" header="0.5" footer="0.5"/>
      <pageSetup scale="75" orientation="landscape" r:id="rId1"/>
      <headerFooter alignWithMargins="0"/>
    </customSheetView>
    <customSheetView guid="{A87E52D3-3961-4054-8724-2A48141B4F8D}" scale="75" fitToPage="1" hiddenColumns="1" state="hidden">
      <selection activeCell="B3" sqref="B3"/>
      <pageMargins left="0.75" right="0.75" top="1" bottom="1" header="0.5" footer="0.5"/>
      <pageSetup scale="76" orientation="landscape" r:id="rId2"/>
      <headerFooter alignWithMargins="0"/>
    </customSheetView>
    <customSheetView guid="{096CEE5A-FAE2-4AA9-B2D1-2200253D3BEE}" scale="75" showPageBreaks="1" fitToPage="1" printArea="1" hiddenColumns="1" state="hidden">
      <selection activeCell="B3" sqref="B3"/>
      <pageMargins left="0.75" right="0.75" top="1" bottom="1" header="0.5" footer="0.5"/>
      <pageSetup scale="76" orientation="landscape" r:id="rId3"/>
      <headerFooter alignWithMargins="0"/>
    </customSheetView>
    <customSheetView guid="{DC0840CC-6635-44F8-AFA1-488FAD35514B}" scale="75" fitToPage="1" hiddenColumns="1" showRuler="0">
      <selection activeCell="B3" sqref="B3"/>
      <pageMargins left="0.75" right="0.75" top="1" bottom="1" header="0.5" footer="0.5"/>
      <pageSetup scale="65" orientation="landscape" r:id="rId4"/>
      <headerFooter alignWithMargins="0"/>
    </customSheetView>
    <customSheetView guid="{5A8EF68D-CE60-47E3-B948-6313F53CB994}" scale="75" fitToPage="1" hiddenColumns="1" state="hidden">
      <selection activeCell="B3" sqref="B3"/>
      <pageMargins left="0.75" right="0.75" top="1" bottom="1" header="0.5" footer="0.5"/>
      <pageSetup scale="75" orientation="landscape" r:id="rId5"/>
      <headerFooter alignWithMargins="0"/>
    </customSheetView>
    <customSheetView guid="{03B93CCF-6975-4D5D-AC9B-D05400C5EAD1}" scale="75" showPageBreaks="1" fitToPage="1" printArea="1" hiddenColumns="1" state="hidden">
      <selection activeCell="B3" sqref="B3"/>
      <pageMargins left="0.75" right="0.75" top="1" bottom="1" header="0.5" footer="0.5"/>
      <pageSetup scale="76" orientation="landscape" r:id="rId6"/>
      <headerFooter alignWithMargins="0"/>
    </customSheetView>
  </customSheetViews>
  <phoneticPr fontId="3" type="noConversion"/>
  <pageMargins left="0.75" right="0.75" top="1" bottom="1" header="0.5" footer="0.5"/>
  <pageSetup scale="76" orientation="landscape"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4:AM50"/>
  <sheetViews>
    <sheetView topLeftCell="A4" zoomScale="75" workbookViewId="0">
      <selection activeCell="C15" sqref="C15"/>
    </sheetView>
  </sheetViews>
  <sheetFormatPr defaultRowHeight="12.75"/>
  <cols>
    <col min="1" max="1" width="10.85546875" customWidth="1"/>
    <col min="2" max="2" width="29" customWidth="1"/>
    <col min="3" max="3" width="13.42578125" customWidth="1"/>
    <col min="4" max="4" width="11.140625" customWidth="1"/>
    <col min="5" max="5" width="50.85546875" customWidth="1"/>
    <col min="6" max="6" width="10" customWidth="1"/>
    <col min="7" max="7" width="12.85546875" customWidth="1"/>
    <col min="8" max="8" width="11.28515625" customWidth="1"/>
    <col min="9" max="9" width="12.140625" customWidth="1"/>
    <col min="10" max="10" width="12" customWidth="1"/>
    <col min="11" max="11" width="16.42578125" hidden="1" customWidth="1"/>
    <col min="12" max="13" width="9.140625" hidden="1" customWidth="1"/>
    <col min="14" max="14" width="12.140625" hidden="1" customWidth="1"/>
    <col min="15" max="15" width="10.85546875" hidden="1" customWidth="1"/>
    <col min="16" max="16" width="12" hidden="1" customWidth="1"/>
    <col min="17" max="17" width="12.42578125" customWidth="1"/>
    <col min="18" max="18" width="13.7109375" customWidth="1"/>
    <col min="19" max="19" width="32.140625" customWidth="1"/>
    <col min="20" max="20" width="14.85546875" customWidth="1"/>
    <col min="23" max="23" width="28.85546875" customWidth="1"/>
    <col min="30" max="30" width="52" customWidth="1"/>
    <col min="31" max="31" width="8.5703125" hidden="1" customWidth="1"/>
    <col min="35" max="35" width="10.85546875" customWidth="1"/>
    <col min="36" max="36" width="10.42578125" customWidth="1"/>
  </cols>
  <sheetData>
    <row r="4" spans="1:38" ht="13.5" thickBot="1"/>
    <row r="5" spans="1:38" ht="18">
      <c r="B5" s="22" t="s">
        <v>50</v>
      </c>
      <c r="C5" s="1"/>
      <c r="D5" s="1"/>
      <c r="E5" s="1"/>
      <c r="F5" s="1"/>
      <c r="G5" s="1"/>
      <c r="H5" s="1"/>
      <c r="I5" s="1"/>
      <c r="J5" s="1"/>
      <c r="K5" s="1"/>
      <c r="L5" s="1"/>
      <c r="M5" s="1"/>
      <c r="N5" s="1"/>
      <c r="O5" s="1"/>
      <c r="P5" s="1"/>
      <c r="Q5" s="1"/>
      <c r="R5" s="1"/>
      <c r="S5" s="1"/>
      <c r="T5" s="2"/>
      <c r="W5" s="22" t="s">
        <v>51</v>
      </c>
      <c r="X5" s="35"/>
      <c r="Y5" s="35"/>
      <c r="Z5" s="35"/>
      <c r="AA5" s="35"/>
      <c r="AB5" s="35"/>
      <c r="AC5" s="35"/>
      <c r="AD5" s="35"/>
      <c r="AE5" s="35"/>
      <c r="AF5" s="35"/>
      <c r="AG5" s="35"/>
      <c r="AH5" s="35"/>
      <c r="AI5" s="35"/>
      <c r="AJ5" s="35"/>
      <c r="AK5" s="35"/>
      <c r="AL5" s="36"/>
    </row>
    <row r="6" spans="1:38" ht="84" customHeight="1" thickBot="1">
      <c r="A6" s="4"/>
      <c r="B6" s="30" t="s">
        <v>12</v>
      </c>
      <c r="C6" s="31" t="s">
        <v>13</v>
      </c>
      <c r="D6" s="31" t="s">
        <v>15</v>
      </c>
      <c r="E6" s="31" t="s">
        <v>0</v>
      </c>
      <c r="F6" s="31" t="s">
        <v>14</v>
      </c>
      <c r="G6" s="31" t="s">
        <v>16</v>
      </c>
      <c r="H6" s="31" t="s">
        <v>19</v>
      </c>
      <c r="I6" s="31" t="s">
        <v>17</v>
      </c>
      <c r="J6" s="31" t="s">
        <v>1</v>
      </c>
      <c r="K6" s="31" t="s">
        <v>5</v>
      </c>
      <c r="L6" s="3"/>
      <c r="M6" s="3"/>
      <c r="N6" s="32" t="s">
        <v>18</v>
      </c>
      <c r="O6" s="31" t="s">
        <v>6</v>
      </c>
      <c r="P6" s="31" t="s">
        <v>7</v>
      </c>
      <c r="Q6" s="32" t="s">
        <v>3</v>
      </c>
      <c r="R6" s="32" t="s">
        <v>4</v>
      </c>
      <c r="S6" s="32" t="s">
        <v>10</v>
      </c>
      <c r="T6" s="33" t="s">
        <v>8</v>
      </c>
      <c r="W6" s="39" t="str">
        <f>B6</f>
        <v>EE Measure Description</v>
      </c>
      <c r="X6" s="40" t="s">
        <v>20</v>
      </c>
      <c r="Y6" s="40" t="s">
        <v>24</v>
      </c>
      <c r="Z6" s="40" t="s">
        <v>21</v>
      </c>
      <c r="AA6" s="40" t="s">
        <v>22</v>
      </c>
      <c r="AB6" s="40" t="s">
        <v>25</v>
      </c>
      <c r="AC6" s="40" t="s">
        <v>23</v>
      </c>
      <c r="AD6" s="38" t="str">
        <f>E6</f>
        <v>Baseline Description</v>
      </c>
      <c r="AE6" s="40" t="s">
        <v>32</v>
      </c>
      <c r="AF6" s="40" t="s">
        <v>26</v>
      </c>
      <c r="AG6" s="40" t="s">
        <v>27</v>
      </c>
      <c r="AH6" s="40" t="s">
        <v>28</v>
      </c>
      <c r="AI6" s="40" t="s">
        <v>33</v>
      </c>
      <c r="AJ6" s="40" t="s">
        <v>29</v>
      </c>
      <c r="AK6" s="40" t="s">
        <v>30</v>
      </c>
      <c r="AL6" s="41" t="s">
        <v>31</v>
      </c>
    </row>
    <row r="7" spans="1:38" ht="30" customHeight="1">
      <c r="B7" s="21" t="s">
        <v>48</v>
      </c>
      <c r="C7" s="5">
        <v>45</v>
      </c>
      <c r="D7" s="7">
        <v>25</v>
      </c>
      <c r="E7" s="23" t="s">
        <v>45</v>
      </c>
      <c r="F7" s="5">
        <v>5</v>
      </c>
      <c r="G7" s="7">
        <v>90</v>
      </c>
      <c r="H7" s="5">
        <f>C7-F7</f>
        <v>40</v>
      </c>
      <c r="I7" s="7">
        <f>G7-D7</f>
        <v>65</v>
      </c>
      <c r="J7" s="5">
        <v>20</v>
      </c>
      <c r="K7" s="23"/>
      <c r="L7" s="24"/>
      <c r="M7" s="24"/>
      <c r="N7" s="25"/>
      <c r="O7" s="5"/>
      <c r="P7" s="5"/>
      <c r="Q7" s="7" t="s">
        <v>49</v>
      </c>
      <c r="R7" s="7">
        <v>63</v>
      </c>
      <c r="S7" s="8" t="s">
        <v>11</v>
      </c>
      <c r="T7" s="6" t="s">
        <v>9</v>
      </c>
      <c r="W7" s="42" t="str">
        <f>B7</f>
        <v>25W Integrated Ballast MH PAR38 Lamp</v>
      </c>
      <c r="X7" s="48">
        <f>C7</f>
        <v>45</v>
      </c>
      <c r="Y7" s="49">
        <v>10500</v>
      </c>
      <c r="Z7" s="48" t="s">
        <v>2</v>
      </c>
      <c r="AA7" s="48" t="s">
        <v>2</v>
      </c>
      <c r="AB7" s="49" t="s">
        <v>2</v>
      </c>
      <c r="AC7" s="48" t="s">
        <v>2</v>
      </c>
      <c r="AD7" s="43" t="str">
        <f>E7</f>
        <v>PAR38 - 90W - STANDARD</v>
      </c>
      <c r="AE7" s="66" t="s">
        <v>2</v>
      </c>
      <c r="AF7" s="48">
        <f>F7</f>
        <v>5</v>
      </c>
      <c r="AG7" s="49">
        <v>2500</v>
      </c>
      <c r="AH7" s="48">
        <v>2.67</v>
      </c>
      <c r="AI7" s="63" t="s">
        <v>2</v>
      </c>
      <c r="AJ7" s="48" t="s">
        <v>2</v>
      </c>
      <c r="AK7" s="49" t="s">
        <v>2</v>
      </c>
      <c r="AL7" s="50" t="s">
        <v>2</v>
      </c>
    </row>
    <row r="8" spans="1:38" ht="30" customHeight="1" thickBot="1">
      <c r="B8" s="15"/>
      <c r="C8" s="16"/>
      <c r="D8" s="18"/>
      <c r="E8" s="19"/>
      <c r="F8" s="16"/>
      <c r="G8" s="18"/>
      <c r="H8" s="16"/>
      <c r="I8" s="18"/>
      <c r="J8" s="16"/>
      <c r="K8" s="19"/>
      <c r="L8" s="28"/>
      <c r="M8" s="28"/>
      <c r="N8" s="29"/>
      <c r="O8" s="16"/>
      <c r="P8" s="16"/>
      <c r="Q8" s="18"/>
      <c r="R8" s="18"/>
      <c r="S8" s="20"/>
      <c r="T8" s="17"/>
      <c r="W8" s="46"/>
      <c r="X8" s="54"/>
      <c r="Y8" s="55"/>
      <c r="Z8" s="54"/>
      <c r="AA8" s="54"/>
      <c r="AB8" s="55"/>
      <c r="AC8" s="54"/>
      <c r="AD8" s="47"/>
      <c r="AE8" s="69"/>
      <c r="AF8" s="54"/>
      <c r="AG8" s="55"/>
      <c r="AH8" s="54"/>
      <c r="AI8" s="67"/>
      <c r="AJ8" s="54"/>
      <c r="AK8" s="55"/>
      <c r="AL8" s="56"/>
    </row>
    <row r="9" spans="1:38" ht="30" customHeight="1">
      <c r="B9" s="78"/>
      <c r="C9" s="79"/>
      <c r="D9" s="80"/>
      <c r="E9" s="81"/>
      <c r="F9" s="79"/>
      <c r="G9" s="82"/>
      <c r="H9" s="83"/>
      <c r="I9" s="82"/>
      <c r="J9" s="83"/>
      <c r="K9" s="78"/>
      <c r="L9" s="62"/>
      <c r="M9" s="62"/>
      <c r="N9" s="84"/>
      <c r="O9" s="83"/>
      <c r="P9" s="83"/>
      <c r="Q9" s="82"/>
      <c r="R9" s="82"/>
      <c r="S9" s="85"/>
      <c r="T9" s="82"/>
      <c r="W9" s="37"/>
      <c r="X9" s="60"/>
      <c r="Y9" s="61"/>
      <c r="Z9" s="60"/>
      <c r="AA9" s="60"/>
      <c r="AB9" s="61"/>
      <c r="AC9" s="60"/>
      <c r="AD9" s="37"/>
      <c r="AE9" s="89"/>
      <c r="AF9" s="60"/>
      <c r="AG9" s="61"/>
      <c r="AH9" s="60"/>
      <c r="AI9" s="89"/>
      <c r="AJ9" s="60"/>
      <c r="AK9" s="61"/>
      <c r="AL9" s="60"/>
    </row>
    <row r="10" spans="1:38" ht="30" customHeight="1">
      <c r="B10" s="78"/>
      <c r="C10" s="79"/>
      <c r="D10" s="80"/>
      <c r="E10" s="81"/>
      <c r="F10" s="79"/>
      <c r="G10" s="82"/>
      <c r="H10" s="83"/>
      <c r="I10" s="82"/>
      <c r="J10" s="83"/>
      <c r="K10" s="78"/>
      <c r="L10" s="62"/>
      <c r="M10" s="62"/>
      <c r="N10" s="84"/>
      <c r="O10" s="83"/>
      <c r="P10" s="83"/>
      <c r="Q10" s="82"/>
      <c r="R10" s="82"/>
      <c r="S10" s="85"/>
      <c r="T10" s="82"/>
      <c r="W10" s="37"/>
      <c r="X10" s="60"/>
      <c r="Y10" s="61"/>
      <c r="Z10" s="60"/>
      <c r="AA10" s="60"/>
      <c r="AB10" s="61"/>
      <c r="AC10" s="60"/>
      <c r="AD10" s="37"/>
      <c r="AE10" s="89"/>
      <c r="AF10" s="60"/>
      <c r="AG10" s="61"/>
      <c r="AH10" s="60"/>
      <c r="AI10" s="89"/>
      <c r="AJ10" s="60"/>
      <c r="AK10" s="61"/>
      <c r="AL10" s="60"/>
    </row>
    <row r="11" spans="1:38" ht="30" customHeight="1">
      <c r="B11" s="78"/>
      <c r="C11" s="79"/>
      <c r="D11" s="80"/>
      <c r="E11" s="81"/>
      <c r="F11" s="79"/>
      <c r="G11" s="86"/>
      <c r="H11" s="83"/>
      <c r="I11" s="82"/>
      <c r="J11" s="83"/>
      <c r="K11" s="78"/>
      <c r="L11" s="62"/>
      <c r="M11" s="62"/>
      <c r="N11" s="84"/>
      <c r="O11" s="83"/>
      <c r="P11" s="83"/>
      <c r="Q11" s="82"/>
      <c r="R11" s="86"/>
      <c r="S11" s="86"/>
      <c r="T11" s="82"/>
      <c r="W11" s="37"/>
      <c r="X11" s="60"/>
      <c r="Y11" s="61"/>
      <c r="Z11" s="60"/>
      <c r="AA11" s="60"/>
      <c r="AB11" s="61"/>
      <c r="AC11" s="60"/>
      <c r="AD11" s="37"/>
      <c r="AE11" s="89"/>
      <c r="AF11" s="60"/>
      <c r="AG11" s="61"/>
      <c r="AH11" s="60"/>
      <c r="AI11" s="90"/>
      <c r="AJ11" s="60"/>
      <c r="AK11" s="61"/>
      <c r="AL11" s="60"/>
    </row>
    <row r="12" spans="1:38" ht="30" customHeight="1">
      <c r="B12" s="78"/>
      <c r="C12" s="79"/>
      <c r="D12" s="80"/>
      <c r="E12" s="81"/>
      <c r="F12" s="79"/>
      <c r="G12" s="82"/>
      <c r="H12" s="83"/>
      <c r="I12" s="82"/>
      <c r="J12" s="83"/>
      <c r="K12" s="78"/>
      <c r="L12" s="62"/>
      <c r="M12" s="62"/>
      <c r="N12" s="84"/>
      <c r="O12" s="83"/>
      <c r="P12" s="83"/>
      <c r="Q12" s="82"/>
      <c r="R12" s="82"/>
      <c r="S12" s="85"/>
      <c r="T12" s="82"/>
      <c r="W12" s="37"/>
      <c r="X12" s="60"/>
      <c r="Y12" s="61"/>
      <c r="Z12" s="60"/>
      <c r="AA12" s="60"/>
      <c r="AB12" s="61"/>
      <c r="AC12" s="60"/>
      <c r="AD12" s="37"/>
      <c r="AE12" s="89"/>
      <c r="AF12" s="60"/>
      <c r="AG12" s="61"/>
      <c r="AH12" s="60"/>
      <c r="AI12" s="90"/>
      <c r="AJ12" s="60"/>
      <c r="AK12" s="61"/>
      <c r="AL12" s="60"/>
    </row>
    <row r="13" spans="1:38" ht="30" customHeight="1">
      <c r="B13" s="78"/>
      <c r="C13" s="79"/>
      <c r="D13" s="80"/>
      <c r="E13" s="81"/>
      <c r="F13" s="79"/>
      <c r="G13" s="82"/>
      <c r="H13" s="83"/>
      <c r="I13" s="82"/>
      <c r="J13" s="83"/>
      <c r="K13" s="78"/>
      <c r="L13" s="62"/>
      <c r="M13" s="62"/>
      <c r="N13" s="84"/>
      <c r="O13" s="83"/>
      <c r="P13" s="83"/>
      <c r="Q13" s="82"/>
      <c r="R13" s="82"/>
      <c r="S13" s="85"/>
      <c r="T13" s="82"/>
      <c r="W13" s="37"/>
      <c r="X13" s="60"/>
      <c r="Y13" s="61"/>
      <c r="Z13" s="60"/>
      <c r="AA13" s="60"/>
      <c r="AB13" s="61"/>
      <c r="AC13" s="60"/>
      <c r="AD13" s="37"/>
      <c r="AE13" s="89"/>
      <c r="AF13" s="60"/>
      <c r="AG13" s="61"/>
      <c r="AH13" s="60"/>
      <c r="AI13" s="90"/>
      <c r="AJ13" s="60"/>
      <c r="AK13" s="61"/>
      <c r="AL13" s="60"/>
    </row>
    <row r="14" spans="1:38" ht="30" customHeight="1">
      <c r="B14" s="78"/>
      <c r="C14" s="79"/>
      <c r="D14" s="80"/>
      <c r="E14" s="81"/>
      <c r="F14" s="79"/>
      <c r="G14" s="82"/>
      <c r="H14" s="83"/>
      <c r="I14" s="82"/>
      <c r="J14" s="83"/>
      <c r="K14" s="78"/>
      <c r="L14" s="62"/>
      <c r="M14" s="62"/>
      <c r="N14" s="84"/>
      <c r="O14" s="83"/>
      <c r="P14" s="83"/>
      <c r="Q14" s="82"/>
      <c r="R14" s="82"/>
      <c r="S14" s="85"/>
      <c r="T14" s="82"/>
      <c r="W14" s="37"/>
      <c r="X14" s="60"/>
      <c r="Y14" s="61"/>
      <c r="Z14" s="60"/>
      <c r="AA14" s="60"/>
      <c r="AB14" s="61"/>
      <c r="AC14" s="60"/>
      <c r="AD14" s="37"/>
      <c r="AE14" s="89"/>
      <c r="AF14" s="60"/>
      <c r="AG14" s="61"/>
      <c r="AH14" s="60"/>
      <c r="AI14" s="90"/>
      <c r="AJ14" s="60"/>
      <c r="AK14" s="61"/>
      <c r="AL14" s="60"/>
    </row>
    <row r="15" spans="1:38" ht="30" customHeight="1">
      <c r="B15" s="78"/>
      <c r="C15" s="79"/>
      <c r="D15" s="80"/>
      <c r="E15" s="81"/>
      <c r="F15" s="79"/>
      <c r="G15" s="82"/>
      <c r="H15" s="83"/>
      <c r="I15" s="82"/>
      <c r="J15" s="83"/>
      <c r="K15" s="78"/>
      <c r="L15" s="62"/>
      <c r="M15" s="62"/>
      <c r="N15" s="84"/>
      <c r="O15" s="83"/>
      <c r="P15" s="83"/>
      <c r="Q15" s="82"/>
      <c r="R15" s="82"/>
      <c r="S15" s="85"/>
      <c r="T15" s="82"/>
      <c r="W15" s="37"/>
      <c r="X15" s="60"/>
      <c r="Y15" s="61"/>
      <c r="Z15" s="60"/>
      <c r="AA15" s="60"/>
      <c r="AB15" s="61"/>
      <c r="AC15" s="60"/>
      <c r="AD15" s="37"/>
      <c r="AE15" s="89"/>
      <c r="AF15" s="60"/>
      <c r="AG15" s="61"/>
      <c r="AH15" s="60"/>
      <c r="AI15" s="90"/>
      <c r="AJ15" s="60"/>
      <c r="AK15" s="61"/>
      <c r="AL15" s="60"/>
    </row>
    <row r="16" spans="1:38" ht="30" customHeight="1">
      <c r="B16" s="78"/>
      <c r="C16" s="79"/>
      <c r="D16" s="80"/>
      <c r="E16" s="81"/>
      <c r="F16" s="79"/>
      <c r="G16" s="86"/>
      <c r="H16" s="83"/>
      <c r="I16" s="82"/>
      <c r="J16" s="83"/>
      <c r="K16" s="78"/>
      <c r="L16" s="62"/>
      <c r="M16" s="62"/>
      <c r="N16" s="84"/>
      <c r="O16" s="83"/>
      <c r="P16" s="83"/>
      <c r="Q16" s="82"/>
      <c r="R16" s="86"/>
      <c r="S16" s="86"/>
      <c r="T16" s="82"/>
      <c r="W16" s="37"/>
      <c r="X16" s="60"/>
      <c r="Y16" s="61"/>
      <c r="Z16" s="60"/>
      <c r="AA16" s="60"/>
      <c r="AB16" s="61"/>
      <c r="AC16" s="60"/>
      <c r="AD16" s="37"/>
      <c r="AE16" s="89"/>
      <c r="AF16" s="60"/>
      <c r="AG16" s="61"/>
      <c r="AH16" s="60"/>
      <c r="AI16" s="90"/>
      <c r="AJ16" s="60"/>
      <c r="AK16" s="61"/>
      <c r="AL16" s="60"/>
    </row>
    <row r="17" spans="2:39" ht="30" customHeight="1">
      <c r="B17" s="78"/>
      <c r="C17" s="79"/>
      <c r="D17" s="80"/>
      <c r="E17" s="81"/>
      <c r="F17" s="79"/>
      <c r="G17" s="82"/>
      <c r="H17" s="83"/>
      <c r="I17" s="82"/>
      <c r="J17" s="83"/>
      <c r="K17" s="78"/>
      <c r="L17" s="62"/>
      <c r="M17" s="62"/>
      <c r="N17" s="84"/>
      <c r="O17" s="83"/>
      <c r="P17" s="83"/>
      <c r="Q17" s="82"/>
      <c r="R17" s="82"/>
      <c r="S17" s="85"/>
      <c r="T17" s="82"/>
      <c r="W17" s="37"/>
      <c r="X17" s="60"/>
      <c r="Y17" s="61"/>
      <c r="Z17" s="60"/>
      <c r="AA17" s="60"/>
      <c r="AB17" s="61"/>
      <c r="AC17" s="60"/>
      <c r="AD17" s="37"/>
      <c r="AE17" s="89"/>
      <c r="AF17" s="60"/>
      <c r="AG17" s="61"/>
      <c r="AH17" s="60"/>
      <c r="AI17" s="90"/>
      <c r="AJ17" s="60"/>
      <c r="AK17" s="61"/>
      <c r="AL17" s="60"/>
    </row>
    <row r="18" spans="2:39" ht="30" customHeight="1">
      <c r="B18" s="78"/>
      <c r="C18" s="79"/>
      <c r="D18" s="80"/>
      <c r="E18" s="81"/>
      <c r="F18" s="79"/>
      <c r="G18" s="82"/>
      <c r="H18" s="83"/>
      <c r="I18" s="82"/>
      <c r="J18" s="83"/>
      <c r="K18" s="78"/>
      <c r="L18" s="62"/>
      <c r="M18" s="62"/>
      <c r="N18" s="84"/>
      <c r="O18" s="83"/>
      <c r="P18" s="83"/>
      <c r="Q18" s="82"/>
      <c r="R18" s="82"/>
      <c r="S18" s="85"/>
      <c r="T18" s="82"/>
      <c r="W18" s="37"/>
      <c r="X18" s="60"/>
      <c r="Y18" s="61"/>
      <c r="Z18" s="60"/>
      <c r="AA18" s="60"/>
      <c r="AB18" s="61"/>
      <c r="AC18" s="60"/>
      <c r="AD18" s="37"/>
      <c r="AE18" s="89"/>
      <c r="AF18" s="60"/>
      <c r="AG18" s="61"/>
      <c r="AH18" s="60"/>
      <c r="AI18" s="90"/>
      <c r="AJ18" s="60"/>
      <c r="AK18" s="61"/>
      <c r="AL18" s="60"/>
    </row>
    <row r="19" spans="2:39" ht="15">
      <c r="W19" s="37"/>
      <c r="X19" s="60"/>
      <c r="Y19" s="61"/>
      <c r="Z19" s="60"/>
      <c r="AA19" s="60"/>
      <c r="AB19" s="61"/>
      <c r="AC19" s="60"/>
      <c r="AD19" s="37"/>
      <c r="AE19" s="37"/>
      <c r="AF19" s="60"/>
      <c r="AG19" s="61"/>
      <c r="AH19" s="60"/>
      <c r="AI19" s="60"/>
      <c r="AJ19" s="60"/>
      <c r="AK19" s="61"/>
      <c r="AL19" s="60"/>
      <c r="AM19" s="62"/>
    </row>
    <row r="20" spans="2:39" ht="15">
      <c r="W20" s="37"/>
      <c r="X20" s="60"/>
      <c r="Y20" s="61"/>
      <c r="Z20" s="60"/>
      <c r="AA20" s="60"/>
      <c r="AB20" s="61"/>
      <c r="AC20" s="60"/>
      <c r="AD20" s="37"/>
      <c r="AE20" s="37"/>
      <c r="AF20" s="60"/>
      <c r="AG20" s="61"/>
      <c r="AH20" s="60"/>
      <c r="AI20" s="60"/>
      <c r="AJ20" s="60"/>
      <c r="AK20" s="61"/>
      <c r="AL20" s="60"/>
      <c r="AM20" s="62"/>
    </row>
    <row r="21" spans="2:39" ht="15">
      <c r="W21" s="37"/>
      <c r="X21" s="60"/>
      <c r="Y21" s="61"/>
      <c r="Z21" s="60"/>
      <c r="AA21" s="60"/>
      <c r="AB21" s="61"/>
      <c r="AC21" s="60"/>
      <c r="AD21" s="37"/>
      <c r="AE21" s="37"/>
      <c r="AF21" s="60"/>
      <c r="AG21" s="61"/>
      <c r="AH21" s="60"/>
      <c r="AI21" s="60"/>
      <c r="AJ21" s="60"/>
      <c r="AK21" s="61"/>
      <c r="AL21" s="60"/>
      <c r="AM21" s="62"/>
    </row>
    <row r="22" spans="2:39" ht="15">
      <c r="W22" s="37"/>
      <c r="X22" s="60"/>
      <c r="Y22" s="61"/>
      <c r="Z22" s="61"/>
      <c r="AA22" s="60"/>
      <c r="AB22" s="61"/>
      <c r="AC22" s="61"/>
      <c r="AD22" s="37"/>
      <c r="AE22" s="37"/>
      <c r="AF22" s="60"/>
      <c r="AG22" s="61"/>
      <c r="AH22" s="61"/>
      <c r="AI22" s="61"/>
      <c r="AJ22" s="60"/>
      <c r="AK22" s="61"/>
      <c r="AL22" s="61"/>
      <c r="AM22" s="62"/>
    </row>
    <row r="23" spans="2:39" ht="15">
      <c r="W23" s="37"/>
      <c r="X23" s="60"/>
      <c r="Y23" s="61"/>
      <c r="Z23" s="60"/>
      <c r="AA23" s="60"/>
      <c r="AB23" s="61"/>
      <c r="AC23" s="60"/>
      <c r="AD23" s="37"/>
      <c r="AE23" s="37"/>
      <c r="AF23" s="60"/>
      <c r="AG23" s="61"/>
      <c r="AH23" s="60"/>
      <c r="AI23" s="60"/>
      <c r="AJ23" s="60"/>
      <c r="AK23" s="61"/>
      <c r="AL23" s="60"/>
      <c r="AM23" s="62"/>
    </row>
    <row r="24" spans="2:39" ht="15">
      <c r="W24" s="37"/>
      <c r="X24" s="60"/>
      <c r="Y24" s="61"/>
      <c r="Z24" s="60"/>
      <c r="AA24" s="60"/>
      <c r="AB24" s="61"/>
      <c r="AC24" s="60"/>
      <c r="AD24" s="37"/>
      <c r="AE24" s="37"/>
      <c r="AF24" s="60"/>
      <c r="AG24" s="61"/>
      <c r="AH24" s="60"/>
      <c r="AI24" s="60"/>
      <c r="AJ24" s="60"/>
      <c r="AK24" s="61"/>
      <c r="AL24" s="60"/>
      <c r="AM24" s="62"/>
    </row>
    <row r="25" spans="2:39" ht="15">
      <c r="W25" s="37"/>
      <c r="X25" s="60"/>
      <c r="Y25" s="61"/>
      <c r="Z25" s="60"/>
      <c r="AA25" s="60"/>
      <c r="AB25" s="61"/>
      <c r="AC25" s="60"/>
      <c r="AD25" s="37"/>
      <c r="AE25" s="37"/>
      <c r="AF25" s="60"/>
      <c r="AG25" s="61"/>
      <c r="AH25" s="60"/>
      <c r="AI25" s="60"/>
      <c r="AJ25" s="60"/>
      <c r="AK25" s="61"/>
      <c r="AL25" s="60"/>
      <c r="AM25" s="62"/>
    </row>
    <row r="26" spans="2:39" ht="15">
      <c r="W26" s="37"/>
      <c r="X26" s="60"/>
      <c r="Y26" s="61"/>
      <c r="Z26" s="60"/>
      <c r="AA26" s="60"/>
      <c r="AB26" s="61"/>
      <c r="AC26" s="60"/>
      <c r="AD26" s="37"/>
      <c r="AE26" s="37"/>
      <c r="AF26" s="60"/>
      <c r="AG26" s="61"/>
      <c r="AH26" s="60"/>
      <c r="AI26" s="60"/>
      <c r="AJ26" s="60"/>
      <c r="AK26" s="61"/>
      <c r="AL26" s="60"/>
      <c r="AM26" s="62"/>
    </row>
    <row r="27" spans="2:39">
      <c r="W27" s="62"/>
      <c r="X27" s="62"/>
      <c r="Y27" s="62"/>
      <c r="Z27" s="62"/>
      <c r="AA27" s="62"/>
      <c r="AB27" s="62"/>
      <c r="AC27" s="62"/>
      <c r="AD27" s="62"/>
      <c r="AE27" s="62"/>
      <c r="AF27" s="62"/>
      <c r="AG27" s="62"/>
      <c r="AH27" s="62"/>
      <c r="AI27" s="62"/>
      <c r="AJ27" s="62"/>
      <c r="AK27" s="62"/>
      <c r="AL27" s="62"/>
      <c r="AM27" s="62"/>
    </row>
    <row r="28" spans="2:39">
      <c r="W28" s="62"/>
      <c r="X28" s="62"/>
      <c r="Y28" s="62"/>
      <c r="Z28" s="62"/>
      <c r="AA28" s="62"/>
      <c r="AB28" s="62"/>
      <c r="AC28" s="62"/>
      <c r="AD28" s="62"/>
      <c r="AE28" s="62"/>
      <c r="AF28" s="62"/>
      <c r="AG28" s="62"/>
      <c r="AH28" s="62"/>
      <c r="AI28" s="62"/>
      <c r="AJ28" s="62"/>
      <c r="AK28" s="62"/>
      <c r="AL28" s="62"/>
      <c r="AM28" s="62"/>
    </row>
    <row r="29" spans="2:39">
      <c r="W29" s="62"/>
      <c r="X29" s="62"/>
      <c r="Y29" s="62"/>
      <c r="Z29" s="62"/>
      <c r="AA29" s="62"/>
      <c r="AB29" s="62"/>
      <c r="AC29" s="62"/>
      <c r="AD29" s="62"/>
      <c r="AE29" s="62"/>
      <c r="AF29" s="62"/>
      <c r="AG29" s="62"/>
      <c r="AH29" s="62"/>
      <c r="AI29" s="62"/>
      <c r="AJ29" s="62"/>
      <c r="AK29" s="62"/>
      <c r="AL29" s="62"/>
      <c r="AM29" s="62"/>
    </row>
    <row r="30" spans="2:39">
      <c r="W30" s="62"/>
      <c r="X30" s="62"/>
      <c r="Y30" s="62"/>
      <c r="Z30" s="62"/>
      <c r="AA30" s="62"/>
      <c r="AB30" s="62"/>
      <c r="AC30" s="62"/>
      <c r="AD30" s="62"/>
      <c r="AE30" s="62"/>
      <c r="AF30" s="62"/>
      <c r="AG30" s="62"/>
      <c r="AH30" s="62"/>
      <c r="AI30" s="62"/>
      <c r="AJ30" s="62"/>
      <c r="AK30" s="62"/>
      <c r="AL30" s="62"/>
      <c r="AM30" s="62"/>
    </row>
    <row r="31" spans="2:39">
      <c r="W31" s="62"/>
      <c r="X31" s="62"/>
      <c r="Y31" s="62"/>
      <c r="Z31" s="62"/>
      <c r="AA31" s="62"/>
      <c r="AB31" s="62"/>
      <c r="AC31" s="62"/>
      <c r="AD31" s="62"/>
      <c r="AE31" s="62"/>
      <c r="AF31" s="62"/>
      <c r="AG31" s="62"/>
      <c r="AH31" s="62"/>
      <c r="AI31" s="62"/>
      <c r="AJ31" s="62"/>
      <c r="AK31" s="62"/>
      <c r="AL31" s="62"/>
      <c r="AM31" s="62"/>
    </row>
    <row r="32" spans="2:39">
      <c r="W32" s="62"/>
      <c r="X32" s="62"/>
      <c r="Y32" s="62"/>
      <c r="Z32" s="62"/>
      <c r="AA32" s="62"/>
      <c r="AB32" s="62"/>
      <c r="AC32" s="62"/>
      <c r="AD32" s="62"/>
      <c r="AE32" s="62"/>
      <c r="AF32" s="62"/>
      <c r="AG32" s="62"/>
      <c r="AH32" s="62"/>
      <c r="AI32" s="62"/>
      <c r="AJ32" s="62"/>
      <c r="AK32" s="62"/>
      <c r="AL32" s="62"/>
      <c r="AM32" s="62"/>
    </row>
    <row r="33" spans="23:39">
      <c r="W33" s="62"/>
      <c r="X33" s="62"/>
      <c r="Y33" s="62"/>
      <c r="Z33" s="62"/>
      <c r="AA33" s="62"/>
      <c r="AB33" s="62"/>
      <c r="AC33" s="62"/>
      <c r="AD33" s="62"/>
      <c r="AE33" s="62"/>
      <c r="AF33" s="62"/>
      <c r="AG33" s="62"/>
      <c r="AH33" s="62"/>
      <c r="AI33" s="62"/>
      <c r="AJ33" s="62"/>
      <c r="AK33" s="62"/>
      <c r="AL33" s="62"/>
      <c r="AM33" s="62"/>
    </row>
    <row r="34" spans="23:39">
      <c r="W34" s="62"/>
      <c r="X34" s="62"/>
      <c r="Y34" s="62"/>
      <c r="Z34" s="62"/>
      <c r="AA34" s="62"/>
      <c r="AB34" s="62"/>
      <c r="AC34" s="62"/>
      <c r="AD34" s="62"/>
      <c r="AE34" s="62"/>
      <c r="AF34" s="62"/>
      <c r="AG34" s="62"/>
      <c r="AH34" s="62"/>
      <c r="AI34" s="62"/>
      <c r="AJ34" s="62"/>
      <c r="AK34" s="62"/>
      <c r="AL34" s="62"/>
      <c r="AM34" s="62"/>
    </row>
    <row r="35" spans="23:39">
      <c r="W35" s="62"/>
      <c r="X35" s="62"/>
      <c r="Y35" s="62"/>
      <c r="Z35" s="62"/>
      <c r="AA35" s="62"/>
      <c r="AB35" s="62"/>
      <c r="AC35" s="62"/>
      <c r="AD35" s="62"/>
      <c r="AE35" s="62"/>
      <c r="AF35" s="62"/>
      <c r="AG35" s="62"/>
      <c r="AH35" s="62"/>
      <c r="AI35" s="62"/>
      <c r="AJ35" s="62"/>
      <c r="AK35" s="62"/>
      <c r="AL35" s="62"/>
      <c r="AM35" s="62"/>
    </row>
    <row r="36" spans="23:39">
      <c r="W36" s="62"/>
      <c r="X36" s="62"/>
      <c r="Y36" s="62"/>
      <c r="Z36" s="62"/>
      <c r="AA36" s="62"/>
      <c r="AB36" s="62"/>
      <c r="AC36" s="62"/>
      <c r="AD36" s="62"/>
      <c r="AE36" s="62"/>
      <c r="AF36" s="62"/>
      <c r="AG36" s="62"/>
      <c r="AH36" s="62"/>
      <c r="AI36" s="62"/>
      <c r="AJ36" s="62"/>
      <c r="AK36" s="62"/>
      <c r="AL36" s="62"/>
      <c r="AM36" s="62"/>
    </row>
    <row r="37" spans="23:39">
      <c r="W37" s="62"/>
      <c r="X37" s="62"/>
      <c r="Y37" s="62"/>
      <c r="Z37" s="62"/>
      <c r="AA37" s="62"/>
      <c r="AB37" s="62"/>
      <c r="AC37" s="62"/>
      <c r="AD37" s="62"/>
      <c r="AE37" s="62"/>
      <c r="AF37" s="62"/>
      <c r="AG37" s="62"/>
      <c r="AH37" s="62"/>
      <c r="AI37" s="62"/>
      <c r="AJ37" s="62"/>
      <c r="AK37" s="62"/>
      <c r="AL37" s="62"/>
      <c r="AM37" s="62"/>
    </row>
    <row r="38" spans="23:39">
      <c r="W38" s="62"/>
      <c r="X38" s="62"/>
      <c r="Y38" s="62"/>
      <c r="Z38" s="62"/>
      <c r="AA38" s="62"/>
      <c r="AB38" s="62"/>
      <c r="AC38" s="62"/>
      <c r="AD38" s="62"/>
      <c r="AE38" s="62"/>
      <c r="AF38" s="62"/>
      <c r="AG38" s="62"/>
      <c r="AH38" s="62"/>
      <c r="AI38" s="62"/>
      <c r="AJ38" s="62"/>
      <c r="AK38" s="62"/>
      <c r="AL38" s="62"/>
      <c r="AM38" s="62"/>
    </row>
    <row r="39" spans="23:39">
      <c r="W39" s="62"/>
      <c r="X39" s="62"/>
      <c r="Y39" s="62"/>
      <c r="Z39" s="62"/>
      <c r="AA39" s="62"/>
      <c r="AB39" s="62"/>
      <c r="AC39" s="62"/>
      <c r="AD39" s="62"/>
      <c r="AE39" s="62"/>
      <c r="AF39" s="62"/>
      <c r="AG39" s="62"/>
      <c r="AH39" s="62"/>
      <c r="AI39" s="62"/>
      <c r="AJ39" s="62"/>
      <c r="AK39" s="62"/>
      <c r="AL39" s="62"/>
      <c r="AM39" s="62"/>
    </row>
    <row r="40" spans="23:39">
      <c r="W40" s="62"/>
      <c r="X40" s="62"/>
      <c r="Y40" s="62"/>
      <c r="Z40" s="62"/>
      <c r="AA40" s="62"/>
      <c r="AB40" s="62"/>
      <c r="AC40" s="62"/>
      <c r="AD40" s="62"/>
      <c r="AE40" s="62"/>
      <c r="AF40" s="62"/>
      <c r="AG40" s="62"/>
      <c r="AH40" s="62"/>
      <c r="AI40" s="62"/>
      <c r="AJ40" s="62"/>
      <c r="AK40" s="62"/>
      <c r="AL40" s="62"/>
      <c r="AM40" s="62"/>
    </row>
    <row r="41" spans="23:39">
      <c r="W41" s="62"/>
      <c r="X41" s="62"/>
      <c r="Y41" s="62"/>
      <c r="Z41" s="62"/>
      <c r="AA41" s="62"/>
      <c r="AB41" s="62"/>
      <c r="AC41" s="62"/>
      <c r="AD41" s="62"/>
      <c r="AE41" s="62"/>
      <c r="AF41" s="62"/>
      <c r="AG41" s="62"/>
      <c r="AH41" s="62"/>
      <c r="AI41" s="62"/>
      <c r="AJ41" s="62"/>
      <c r="AK41" s="62"/>
      <c r="AL41" s="62"/>
      <c r="AM41" s="62"/>
    </row>
    <row r="42" spans="23:39">
      <c r="W42" s="62"/>
      <c r="X42" s="62"/>
      <c r="Y42" s="62"/>
      <c r="Z42" s="62"/>
      <c r="AA42" s="62"/>
      <c r="AB42" s="62"/>
      <c r="AC42" s="62"/>
      <c r="AD42" s="62"/>
      <c r="AE42" s="62"/>
      <c r="AF42" s="62"/>
      <c r="AG42" s="62"/>
      <c r="AH42" s="62"/>
      <c r="AI42" s="62"/>
      <c r="AJ42" s="62"/>
      <c r="AK42" s="62"/>
      <c r="AL42" s="62"/>
      <c r="AM42" s="62"/>
    </row>
    <row r="43" spans="23:39">
      <c r="W43" s="62"/>
      <c r="X43" s="62"/>
      <c r="Y43" s="62"/>
      <c r="Z43" s="62"/>
      <c r="AA43" s="62"/>
      <c r="AB43" s="62"/>
      <c r="AC43" s="62"/>
      <c r="AD43" s="62"/>
      <c r="AE43" s="62"/>
      <c r="AF43" s="62"/>
      <c r="AG43" s="62"/>
      <c r="AH43" s="62"/>
      <c r="AI43" s="62"/>
      <c r="AJ43" s="62"/>
      <c r="AK43" s="62"/>
      <c r="AL43" s="62"/>
      <c r="AM43" s="62"/>
    </row>
    <row r="44" spans="23:39">
      <c r="W44" s="62"/>
      <c r="X44" s="62"/>
      <c r="Y44" s="62"/>
      <c r="Z44" s="62"/>
      <c r="AA44" s="62"/>
      <c r="AB44" s="62"/>
      <c r="AC44" s="62"/>
      <c r="AD44" s="62"/>
      <c r="AE44" s="62"/>
      <c r="AF44" s="62"/>
      <c r="AG44" s="62"/>
      <c r="AH44" s="62"/>
      <c r="AI44" s="62"/>
      <c r="AJ44" s="62"/>
      <c r="AK44" s="62"/>
      <c r="AL44" s="62"/>
      <c r="AM44" s="62"/>
    </row>
    <row r="45" spans="23:39">
      <c r="W45" s="62"/>
      <c r="X45" s="62"/>
      <c r="Y45" s="62"/>
      <c r="Z45" s="62"/>
      <c r="AA45" s="62"/>
      <c r="AB45" s="62"/>
      <c r="AC45" s="62"/>
      <c r="AD45" s="62"/>
      <c r="AE45" s="62"/>
      <c r="AF45" s="62"/>
      <c r="AG45" s="62"/>
      <c r="AH45" s="62"/>
      <c r="AI45" s="62"/>
      <c r="AJ45" s="62"/>
      <c r="AK45" s="62"/>
      <c r="AL45" s="62"/>
      <c r="AM45" s="62"/>
    </row>
    <row r="46" spans="23:39">
      <c r="W46" s="62"/>
      <c r="X46" s="62"/>
      <c r="Y46" s="62"/>
      <c r="Z46" s="62"/>
      <c r="AA46" s="62"/>
      <c r="AB46" s="62"/>
      <c r="AC46" s="62"/>
      <c r="AD46" s="62"/>
      <c r="AE46" s="62"/>
      <c r="AF46" s="62"/>
      <c r="AG46" s="62"/>
      <c r="AH46" s="62"/>
      <c r="AI46" s="62"/>
      <c r="AJ46" s="62"/>
      <c r="AK46" s="62"/>
      <c r="AL46" s="62"/>
      <c r="AM46" s="62"/>
    </row>
    <row r="47" spans="23:39">
      <c r="W47" s="62"/>
      <c r="X47" s="62"/>
      <c r="Y47" s="62"/>
      <c r="Z47" s="62"/>
      <c r="AA47" s="62"/>
      <c r="AB47" s="62"/>
      <c r="AC47" s="62"/>
      <c r="AD47" s="62"/>
      <c r="AE47" s="62"/>
      <c r="AF47" s="62"/>
      <c r="AG47" s="62"/>
      <c r="AH47" s="62"/>
      <c r="AI47" s="62"/>
      <c r="AJ47" s="62"/>
      <c r="AK47" s="62"/>
      <c r="AL47" s="62"/>
      <c r="AM47" s="62"/>
    </row>
    <row r="48" spans="23:39">
      <c r="W48" s="62"/>
      <c r="X48" s="62"/>
      <c r="Y48" s="62"/>
      <c r="Z48" s="62"/>
      <c r="AA48" s="62"/>
      <c r="AB48" s="62"/>
      <c r="AC48" s="62"/>
      <c r="AD48" s="62"/>
      <c r="AE48" s="62"/>
      <c r="AF48" s="62"/>
      <c r="AG48" s="62"/>
      <c r="AH48" s="62"/>
      <c r="AI48" s="62"/>
      <c r="AJ48" s="62"/>
      <c r="AK48" s="62"/>
      <c r="AL48" s="62"/>
      <c r="AM48" s="62"/>
    </row>
    <row r="49" spans="23:39">
      <c r="W49" s="62"/>
      <c r="X49" s="62"/>
      <c r="Y49" s="62"/>
      <c r="Z49" s="62"/>
      <c r="AA49" s="62"/>
      <c r="AB49" s="62"/>
      <c r="AC49" s="62"/>
      <c r="AD49" s="62"/>
      <c r="AE49" s="62"/>
      <c r="AF49" s="62"/>
      <c r="AG49" s="62"/>
      <c r="AH49" s="62"/>
      <c r="AI49" s="62"/>
      <c r="AJ49" s="62"/>
      <c r="AK49" s="62"/>
      <c r="AL49" s="62"/>
      <c r="AM49" s="62"/>
    </row>
    <row r="50" spans="23:39">
      <c r="W50" s="62"/>
      <c r="X50" s="62"/>
      <c r="Y50" s="62"/>
      <c r="Z50" s="62"/>
      <c r="AA50" s="62"/>
      <c r="AB50" s="62"/>
      <c r="AC50" s="62"/>
      <c r="AD50" s="62"/>
      <c r="AE50" s="62"/>
      <c r="AF50" s="62"/>
      <c r="AG50" s="62"/>
      <c r="AH50" s="62"/>
      <c r="AI50" s="62"/>
      <c r="AJ50" s="62"/>
      <c r="AK50" s="62"/>
      <c r="AL50" s="62"/>
      <c r="AM50" s="62"/>
    </row>
  </sheetData>
  <customSheetViews>
    <customSheetView guid="{8ED8E193-9407-41DD-91AE-C1AA28A8367D}" scale="75" fitToPage="1" hiddenColumns="1" state="hidden" topLeftCell="A4">
      <selection activeCell="C15" sqref="C15"/>
      <pageMargins left="0.75" right="0.75" top="1" bottom="1" header="0.5" footer="0.5"/>
      <pageSetup scale="75" orientation="landscape" r:id="rId1"/>
      <headerFooter alignWithMargins="0"/>
    </customSheetView>
    <customSheetView guid="{A87E52D3-3961-4054-8724-2A48141B4F8D}" scale="75" fitToPage="1" hiddenColumns="1" state="hidden" topLeftCell="A4">
      <selection activeCell="C15" sqref="C15"/>
      <pageMargins left="0.75" right="0.75" top="1" bottom="1" header="0.5" footer="0.5"/>
      <pageSetup scale="76" orientation="landscape" r:id="rId2"/>
      <headerFooter alignWithMargins="0"/>
    </customSheetView>
    <customSheetView guid="{096CEE5A-FAE2-4AA9-B2D1-2200253D3BEE}" scale="75" showPageBreaks="1" fitToPage="1" printArea="1" hiddenColumns="1" state="hidden" topLeftCell="A4">
      <selection activeCell="C15" sqref="C15"/>
      <pageMargins left="0.75" right="0.75" top="1" bottom="1" header="0.5" footer="0.5"/>
      <pageSetup scale="76" orientation="landscape" r:id="rId3"/>
      <headerFooter alignWithMargins="0"/>
    </customSheetView>
    <customSheetView guid="{DC0840CC-6635-44F8-AFA1-488FAD35514B}" scale="75" fitToPage="1" hiddenColumns="1" showRuler="0" topLeftCell="A4">
      <selection activeCell="A8" sqref="A8"/>
      <pageMargins left="0.75" right="0.75" top="1" bottom="1" header="0.5" footer="0.5"/>
      <pageSetup scale="65" orientation="landscape" r:id="rId4"/>
      <headerFooter alignWithMargins="0"/>
    </customSheetView>
    <customSheetView guid="{5A8EF68D-CE60-47E3-B948-6313F53CB994}" scale="75" fitToPage="1" hiddenColumns="1" state="hidden" topLeftCell="A4">
      <selection activeCell="C15" sqref="C15"/>
      <pageMargins left="0.75" right="0.75" top="1" bottom="1" header="0.5" footer="0.5"/>
      <pageSetup scale="75" orientation="landscape" r:id="rId5"/>
      <headerFooter alignWithMargins="0"/>
    </customSheetView>
    <customSheetView guid="{03B93CCF-6975-4D5D-AC9B-D05400C5EAD1}" scale="75" showPageBreaks="1" fitToPage="1" printArea="1" hiddenColumns="1" state="hidden" topLeftCell="A4">
      <selection activeCell="C15" sqref="C15"/>
      <pageMargins left="0.75" right="0.75" top="1" bottom="1" header="0.5" footer="0.5"/>
      <pageSetup scale="76" orientation="landscape" r:id="rId6"/>
      <headerFooter alignWithMargins="0"/>
    </customSheetView>
  </customSheetViews>
  <phoneticPr fontId="3" type="noConversion"/>
  <pageMargins left="0.75" right="0.75" top="1" bottom="1" header="0.5" footer="0.5"/>
  <pageSetup scale="76" orientation="landscape"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3"/>
  </sheetPr>
  <dimension ref="A1:AR112"/>
  <sheetViews>
    <sheetView showGridLines="0" topLeftCell="A73" workbookViewId="0">
      <selection activeCell="F95" sqref="F95"/>
    </sheetView>
  </sheetViews>
  <sheetFormatPr defaultRowHeight="12.75"/>
  <cols>
    <col min="1" max="4" width="2.85546875" style="164" customWidth="1"/>
    <col min="5" max="5" width="13.42578125" style="164" customWidth="1"/>
    <col min="6" max="6" width="21.85546875" style="164" customWidth="1"/>
    <col min="7" max="17" width="13.42578125" style="164" customWidth="1"/>
    <col min="18" max="18" width="13.42578125" style="164" bestFit="1" customWidth="1"/>
    <col min="19" max="19" width="6.140625" style="164" bestFit="1" customWidth="1"/>
    <col min="20" max="21" width="9.140625" style="164"/>
    <col min="22" max="22" width="7.7109375" style="164" bestFit="1" customWidth="1"/>
    <col min="23" max="23" width="5.7109375" style="164" bestFit="1" customWidth="1"/>
    <col min="24" max="24" width="2.140625" style="164" bestFit="1" customWidth="1"/>
    <col min="25" max="25" width="13.42578125" style="164" bestFit="1" customWidth="1"/>
    <col min="26" max="26" width="6.140625" style="164" bestFit="1" customWidth="1"/>
    <col min="27" max="28" width="9.140625" style="164"/>
    <col min="29" max="29" width="12" style="164" bestFit="1" customWidth="1"/>
    <col min="30" max="256" width="9.140625" style="164"/>
    <col min="257" max="260" width="3.140625" style="164" customWidth="1"/>
    <col min="261" max="263" width="13.5703125" style="164" customWidth="1"/>
    <col min="264" max="264" width="18.140625" style="164" customWidth="1"/>
    <col min="265" max="265" width="18" style="164" customWidth="1"/>
    <col min="266" max="266" width="9.5703125" style="164" customWidth="1"/>
    <col min="267" max="267" width="10.140625" style="164" customWidth="1"/>
    <col min="268" max="268" width="11.28515625" style="164" customWidth="1"/>
    <col min="269" max="269" width="11.85546875" style="164" customWidth="1"/>
    <col min="270" max="270" width="9.7109375" style="164" customWidth="1"/>
    <col min="271" max="271" width="7.7109375" style="164" bestFit="1" customWidth="1"/>
    <col min="272" max="272" width="6.5703125" style="164" customWidth="1"/>
    <col min="273" max="273" width="2.140625" style="164" bestFit="1" customWidth="1"/>
    <col min="274" max="274" width="13.42578125" style="164" bestFit="1" customWidth="1"/>
    <col min="275" max="275" width="6.140625" style="164" bestFit="1" customWidth="1"/>
    <col min="276" max="277" width="9.140625" style="164"/>
    <col min="278" max="278" width="7.7109375" style="164" bestFit="1" customWidth="1"/>
    <col min="279" max="279" width="5.7109375" style="164" bestFit="1" customWidth="1"/>
    <col min="280" max="280" width="2.140625" style="164" bestFit="1" customWidth="1"/>
    <col min="281" max="281" width="13.42578125" style="164" bestFit="1" customWidth="1"/>
    <col min="282" max="282" width="6.140625" style="164" bestFit="1" customWidth="1"/>
    <col min="283" max="284" width="9.140625" style="164"/>
    <col min="285" max="285" width="12" style="164" bestFit="1" customWidth="1"/>
    <col min="286" max="512" width="9.140625" style="164"/>
    <col min="513" max="516" width="3.140625" style="164" customWidth="1"/>
    <col min="517" max="519" width="13.5703125" style="164" customWidth="1"/>
    <col min="520" max="520" width="18.140625" style="164" customWidth="1"/>
    <col min="521" max="521" width="18" style="164" customWidth="1"/>
    <col min="522" max="522" width="9.5703125" style="164" customWidth="1"/>
    <col min="523" max="523" width="10.140625" style="164" customWidth="1"/>
    <col min="524" max="524" width="11.28515625" style="164" customWidth="1"/>
    <col min="525" max="525" width="11.85546875" style="164" customWidth="1"/>
    <col min="526" max="526" width="9.7109375" style="164" customWidth="1"/>
    <col min="527" max="527" width="7.7109375" style="164" bestFit="1" customWidth="1"/>
    <col min="528" max="528" width="6.5703125" style="164" customWidth="1"/>
    <col min="529" max="529" width="2.140625" style="164" bestFit="1" customWidth="1"/>
    <col min="530" max="530" width="13.42578125" style="164" bestFit="1" customWidth="1"/>
    <col min="531" max="531" width="6.140625" style="164" bestFit="1" customWidth="1"/>
    <col min="532" max="533" width="9.140625" style="164"/>
    <col min="534" max="534" width="7.7109375" style="164" bestFit="1" customWidth="1"/>
    <col min="535" max="535" width="5.7109375" style="164" bestFit="1" customWidth="1"/>
    <col min="536" max="536" width="2.140625" style="164" bestFit="1" customWidth="1"/>
    <col min="537" max="537" width="13.42578125" style="164" bestFit="1" customWidth="1"/>
    <col min="538" max="538" width="6.140625" style="164" bestFit="1" customWidth="1"/>
    <col min="539" max="540" width="9.140625" style="164"/>
    <col min="541" max="541" width="12" style="164" bestFit="1" customWidth="1"/>
    <col min="542" max="768" width="9.140625" style="164"/>
    <col min="769" max="772" width="3.140625" style="164" customWidth="1"/>
    <col min="773" max="775" width="13.5703125" style="164" customWidth="1"/>
    <col min="776" max="776" width="18.140625" style="164" customWidth="1"/>
    <col min="777" max="777" width="18" style="164" customWidth="1"/>
    <col min="778" max="778" width="9.5703125" style="164" customWidth="1"/>
    <col min="779" max="779" width="10.140625" style="164" customWidth="1"/>
    <col min="780" max="780" width="11.28515625" style="164" customWidth="1"/>
    <col min="781" max="781" width="11.85546875" style="164" customWidth="1"/>
    <col min="782" max="782" width="9.7109375" style="164" customWidth="1"/>
    <col min="783" max="783" width="7.7109375" style="164" bestFit="1" customWidth="1"/>
    <col min="784" max="784" width="6.5703125" style="164" customWidth="1"/>
    <col min="785" max="785" width="2.140625" style="164" bestFit="1" customWidth="1"/>
    <col min="786" max="786" width="13.42578125" style="164" bestFit="1" customWidth="1"/>
    <col min="787" max="787" width="6.140625" style="164" bestFit="1" customWidth="1"/>
    <col min="788" max="789" width="9.140625" style="164"/>
    <col min="790" max="790" width="7.7109375" style="164" bestFit="1" customWidth="1"/>
    <col min="791" max="791" width="5.7109375" style="164" bestFit="1" customWidth="1"/>
    <col min="792" max="792" width="2.140625" style="164" bestFit="1" customWidth="1"/>
    <col min="793" max="793" width="13.42578125" style="164" bestFit="1" customWidth="1"/>
    <col min="794" max="794" width="6.140625" style="164" bestFit="1" customWidth="1"/>
    <col min="795" max="796" width="9.140625" style="164"/>
    <col min="797" max="797" width="12" style="164" bestFit="1" customWidth="1"/>
    <col min="798" max="1024" width="9.140625" style="164"/>
    <col min="1025" max="1028" width="3.140625" style="164" customWidth="1"/>
    <col min="1029" max="1031" width="13.5703125" style="164" customWidth="1"/>
    <col min="1032" max="1032" width="18.140625" style="164" customWidth="1"/>
    <col min="1033" max="1033" width="18" style="164" customWidth="1"/>
    <col min="1034" max="1034" width="9.5703125" style="164" customWidth="1"/>
    <col min="1035" max="1035" width="10.140625" style="164" customWidth="1"/>
    <col min="1036" max="1036" width="11.28515625" style="164" customWidth="1"/>
    <col min="1037" max="1037" width="11.85546875" style="164" customWidth="1"/>
    <col min="1038" max="1038" width="9.7109375" style="164" customWidth="1"/>
    <col min="1039" max="1039" width="7.7109375" style="164" bestFit="1" customWidth="1"/>
    <col min="1040" max="1040" width="6.5703125" style="164" customWidth="1"/>
    <col min="1041" max="1041" width="2.140625" style="164" bestFit="1" customWidth="1"/>
    <col min="1042" max="1042" width="13.42578125" style="164" bestFit="1" customWidth="1"/>
    <col min="1043" max="1043" width="6.140625" style="164" bestFit="1" customWidth="1"/>
    <col min="1044" max="1045" width="9.140625" style="164"/>
    <col min="1046" max="1046" width="7.7109375" style="164" bestFit="1" customWidth="1"/>
    <col min="1047" max="1047" width="5.7109375" style="164" bestFit="1" customWidth="1"/>
    <col min="1048" max="1048" width="2.140625" style="164" bestFit="1" customWidth="1"/>
    <col min="1049" max="1049" width="13.42578125" style="164" bestFit="1" customWidth="1"/>
    <col min="1050" max="1050" width="6.140625" style="164" bestFit="1" customWidth="1"/>
    <col min="1051" max="1052" width="9.140625" style="164"/>
    <col min="1053" max="1053" width="12" style="164" bestFit="1" customWidth="1"/>
    <col min="1054" max="1280" width="9.140625" style="164"/>
    <col min="1281" max="1284" width="3.140625" style="164" customWidth="1"/>
    <col min="1285" max="1287" width="13.5703125" style="164" customWidth="1"/>
    <col min="1288" max="1288" width="18.140625" style="164" customWidth="1"/>
    <col min="1289" max="1289" width="18" style="164" customWidth="1"/>
    <col min="1290" max="1290" width="9.5703125" style="164" customWidth="1"/>
    <col min="1291" max="1291" width="10.140625" style="164" customWidth="1"/>
    <col min="1292" max="1292" width="11.28515625" style="164" customWidth="1"/>
    <col min="1293" max="1293" width="11.85546875" style="164" customWidth="1"/>
    <col min="1294" max="1294" width="9.7109375" style="164" customWidth="1"/>
    <col min="1295" max="1295" width="7.7109375" style="164" bestFit="1" customWidth="1"/>
    <col min="1296" max="1296" width="6.5703125" style="164" customWidth="1"/>
    <col min="1297" max="1297" width="2.140625" style="164" bestFit="1" customWidth="1"/>
    <col min="1298" max="1298" width="13.42578125" style="164" bestFit="1" customWidth="1"/>
    <col min="1299" max="1299" width="6.140625" style="164" bestFit="1" customWidth="1"/>
    <col min="1300" max="1301" width="9.140625" style="164"/>
    <col min="1302" max="1302" width="7.7109375" style="164" bestFit="1" customWidth="1"/>
    <col min="1303" max="1303" width="5.7109375" style="164" bestFit="1" customWidth="1"/>
    <col min="1304" max="1304" width="2.140625" style="164" bestFit="1" customWidth="1"/>
    <col min="1305" max="1305" width="13.42578125" style="164" bestFit="1" customWidth="1"/>
    <col min="1306" max="1306" width="6.140625" style="164" bestFit="1" customWidth="1"/>
    <col min="1307" max="1308" width="9.140625" style="164"/>
    <col min="1309" max="1309" width="12" style="164" bestFit="1" customWidth="1"/>
    <col min="1310" max="1536" width="9.140625" style="164"/>
    <col min="1537" max="1540" width="3.140625" style="164" customWidth="1"/>
    <col min="1541" max="1543" width="13.5703125" style="164" customWidth="1"/>
    <col min="1544" max="1544" width="18.140625" style="164" customWidth="1"/>
    <col min="1545" max="1545" width="18" style="164" customWidth="1"/>
    <col min="1546" max="1546" width="9.5703125" style="164" customWidth="1"/>
    <col min="1547" max="1547" width="10.140625" style="164" customWidth="1"/>
    <col min="1548" max="1548" width="11.28515625" style="164" customWidth="1"/>
    <col min="1549" max="1549" width="11.85546875" style="164" customWidth="1"/>
    <col min="1550" max="1550" width="9.7109375" style="164" customWidth="1"/>
    <col min="1551" max="1551" width="7.7109375" style="164" bestFit="1" customWidth="1"/>
    <col min="1552" max="1552" width="6.5703125" style="164" customWidth="1"/>
    <col min="1553" max="1553" width="2.140625" style="164" bestFit="1" customWidth="1"/>
    <col min="1554" max="1554" width="13.42578125" style="164" bestFit="1" customWidth="1"/>
    <col min="1555" max="1555" width="6.140625" style="164" bestFit="1" customWidth="1"/>
    <col min="1556" max="1557" width="9.140625" style="164"/>
    <col min="1558" max="1558" width="7.7109375" style="164" bestFit="1" customWidth="1"/>
    <col min="1559" max="1559" width="5.7109375" style="164" bestFit="1" customWidth="1"/>
    <col min="1560" max="1560" width="2.140625" style="164" bestFit="1" customWidth="1"/>
    <col min="1561" max="1561" width="13.42578125" style="164" bestFit="1" customWidth="1"/>
    <col min="1562" max="1562" width="6.140625" style="164" bestFit="1" customWidth="1"/>
    <col min="1563" max="1564" width="9.140625" style="164"/>
    <col min="1565" max="1565" width="12" style="164" bestFit="1" customWidth="1"/>
    <col min="1566" max="1792" width="9.140625" style="164"/>
    <col min="1793" max="1796" width="3.140625" style="164" customWidth="1"/>
    <col min="1797" max="1799" width="13.5703125" style="164" customWidth="1"/>
    <col min="1800" max="1800" width="18.140625" style="164" customWidth="1"/>
    <col min="1801" max="1801" width="18" style="164" customWidth="1"/>
    <col min="1802" max="1802" width="9.5703125" style="164" customWidth="1"/>
    <col min="1803" max="1803" width="10.140625" style="164" customWidth="1"/>
    <col min="1804" max="1804" width="11.28515625" style="164" customWidth="1"/>
    <col min="1805" max="1805" width="11.85546875" style="164" customWidth="1"/>
    <col min="1806" max="1806" width="9.7109375" style="164" customWidth="1"/>
    <col min="1807" max="1807" width="7.7109375" style="164" bestFit="1" customWidth="1"/>
    <col min="1808" max="1808" width="6.5703125" style="164" customWidth="1"/>
    <col min="1809" max="1809" width="2.140625" style="164" bestFit="1" customWidth="1"/>
    <col min="1810" max="1810" width="13.42578125" style="164" bestFit="1" customWidth="1"/>
    <col min="1811" max="1811" width="6.140625" style="164" bestFit="1" customWidth="1"/>
    <col min="1812" max="1813" width="9.140625" style="164"/>
    <col min="1814" max="1814" width="7.7109375" style="164" bestFit="1" customWidth="1"/>
    <col min="1815" max="1815" width="5.7109375" style="164" bestFit="1" customWidth="1"/>
    <col min="1816" max="1816" width="2.140625" style="164" bestFit="1" customWidth="1"/>
    <col min="1817" max="1817" width="13.42578125" style="164" bestFit="1" customWidth="1"/>
    <col min="1818" max="1818" width="6.140625" style="164" bestFit="1" customWidth="1"/>
    <col min="1819" max="1820" width="9.140625" style="164"/>
    <col min="1821" max="1821" width="12" style="164" bestFit="1" customWidth="1"/>
    <col min="1822" max="2048" width="9.140625" style="164"/>
    <col min="2049" max="2052" width="3.140625" style="164" customWidth="1"/>
    <col min="2053" max="2055" width="13.5703125" style="164" customWidth="1"/>
    <col min="2056" max="2056" width="18.140625" style="164" customWidth="1"/>
    <col min="2057" max="2057" width="18" style="164" customWidth="1"/>
    <col min="2058" max="2058" width="9.5703125" style="164" customWidth="1"/>
    <col min="2059" max="2059" width="10.140625" style="164" customWidth="1"/>
    <col min="2060" max="2060" width="11.28515625" style="164" customWidth="1"/>
    <col min="2061" max="2061" width="11.85546875" style="164" customWidth="1"/>
    <col min="2062" max="2062" width="9.7109375" style="164" customWidth="1"/>
    <col min="2063" max="2063" width="7.7109375" style="164" bestFit="1" customWidth="1"/>
    <col min="2064" max="2064" width="6.5703125" style="164" customWidth="1"/>
    <col min="2065" max="2065" width="2.140625" style="164" bestFit="1" customWidth="1"/>
    <col min="2066" max="2066" width="13.42578125" style="164" bestFit="1" customWidth="1"/>
    <col min="2067" max="2067" width="6.140625" style="164" bestFit="1" customWidth="1"/>
    <col min="2068" max="2069" width="9.140625" style="164"/>
    <col min="2070" max="2070" width="7.7109375" style="164" bestFit="1" customWidth="1"/>
    <col min="2071" max="2071" width="5.7109375" style="164" bestFit="1" customWidth="1"/>
    <col min="2072" max="2072" width="2.140625" style="164" bestFit="1" customWidth="1"/>
    <col min="2073" max="2073" width="13.42578125" style="164" bestFit="1" customWidth="1"/>
    <col min="2074" max="2074" width="6.140625" style="164" bestFit="1" customWidth="1"/>
    <col min="2075" max="2076" width="9.140625" style="164"/>
    <col min="2077" max="2077" width="12" style="164" bestFit="1" customWidth="1"/>
    <col min="2078" max="2304" width="9.140625" style="164"/>
    <col min="2305" max="2308" width="3.140625" style="164" customWidth="1"/>
    <col min="2309" max="2311" width="13.5703125" style="164" customWidth="1"/>
    <col min="2312" max="2312" width="18.140625" style="164" customWidth="1"/>
    <col min="2313" max="2313" width="18" style="164" customWidth="1"/>
    <col min="2314" max="2314" width="9.5703125" style="164" customWidth="1"/>
    <col min="2315" max="2315" width="10.140625" style="164" customWidth="1"/>
    <col min="2316" max="2316" width="11.28515625" style="164" customWidth="1"/>
    <col min="2317" max="2317" width="11.85546875" style="164" customWidth="1"/>
    <col min="2318" max="2318" width="9.7109375" style="164" customWidth="1"/>
    <col min="2319" max="2319" width="7.7109375" style="164" bestFit="1" customWidth="1"/>
    <col min="2320" max="2320" width="6.5703125" style="164" customWidth="1"/>
    <col min="2321" max="2321" width="2.140625" style="164" bestFit="1" customWidth="1"/>
    <col min="2322" max="2322" width="13.42578125" style="164" bestFit="1" customWidth="1"/>
    <col min="2323" max="2323" width="6.140625" style="164" bestFit="1" customWidth="1"/>
    <col min="2324" max="2325" width="9.140625" style="164"/>
    <col min="2326" max="2326" width="7.7109375" style="164" bestFit="1" customWidth="1"/>
    <col min="2327" max="2327" width="5.7109375" style="164" bestFit="1" customWidth="1"/>
    <col min="2328" max="2328" width="2.140625" style="164" bestFit="1" customWidth="1"/>
    <col min="2329" max="2329" width="13.42578125" style="164" bestFit="1" customWidth="1"/>
    <col min="2330" max="2330" width="6.140625" style="164" bestFit="1" customWidth="1"/>
    <col min="2331" max="2332" width="9.140625" style="164"/>
    <col min="2333" max="2333" width="12" style="164" bestFit="1" customWidth="1"/>
    <col min="2334" max="2560" width="9.140625" style="164"/>
    <col min="2561" max="2564" width="3.140625" style="164" customWidth="1"/>
    <col min="2565" max="2567" width="13.5703125" style="164" customWidth="1"/>
    <col min="2568" max="2568" width="18.140625" style="164" customWidth="1"/>
    <col min="2569" max="2569" width="18" style="164" customWidth="1"/>
    <col min="2570" max="2570" width="9.5703125" style="164" customWidth="1"/>
    <col min="2571" max="2571" width="10.140625" style="164" customWidth="1"/>
    <col min="2572" max="2572" width="11.28515625" style="164" customWidth="1"/>
    <col min="2573" max="2573" width="11.85546875" style="164" customWidth="1"/>
    <col min="2574" max="2574" width="9.7109375" style="164" customWidth="1"/>
    <col min="2575" max="2575" width="7.7109375" style="164" bestFit="1" customWidth="1"/>
    <col min="2576" max="2576" width="6.5703125" style="164" customWidth="1"/>
    <col min="2577" max="2577" width="2.140625" style="164" bestFit="1" customWidth="1"/>
    <col min="2578" max="2578" width="13.42578125" style="164" bestFit="1" customWidth="1"/>
    <col min="2579" max="2579" width="6.140625" style="164" bestFit="1" customWidth="1"/>
    <col min="2580" max="2581" width="9.140625" style="164"/>
    <col min="2582" max="2582" width="7.7109375" style="164" bestFit="1" customWidth="1"/>
    <col min="2583" max="2583" width="5.7109375" style="164" bestFit="1" customWidth="1"/>
    <col min="2584" max="2584" width="2.140625" style="164" bestFit="1" customWidth="1"/>
    <col min="2585" max="2585" width="13.42578125" style="164" bestFit="1" customWidth="1"/>
    <col min="2586" max="2586" width="6.140625" style="164" bestFit="1" customWidth="1"/>
    <col min="2587" max="2588" width="9.140625" style="164"/>
    <col min="2589" max="2589" width="12" style="164" bestFit="1" customWidth="1"/>
    <col min="2590" max="2816" width="9.140625" style="164"/>
    <col min="2817" max="2820" width="3.140625" style="164" customWidth="1"/>
    <col min="2821" max="2823" width="13.5703125" style="164" customWidth="1"/>
    <col min="2824" max="2824" width="18.140625" style="164" customWidth="1"/>
    <col min="2825" max="2825" width="18" style="164" customWidth="1"/>
    <col min="2826" max="2826" width="9.5703125" style="164" customWidth="1"/>
    <col min="2827" max="2827" width="10.140625" style="164" customWidth="1"/>
    <col min="2828" max="2828" width="11.28515625" style="164" customWidth="1"/>
    <col min="2829" max="2829" width="11.85546875" style="164" customWidth="1"/>
    <col min="2830" max="2830" width="9.7109375" style="164" customWidth="1"/>
    <col min="2831" max="2831" width="7.7109375" style="164" bestFit="1" customWidth="1"/>
    <col min="2832" max="2832" width="6.5703125" style="164" customWidth="1"/>
    <col min="2833" max="2833" width="2.140625" style="164" bestFit="1" customWidth="1"/>
    <col min="2834" max="2834" width="13.42578125" style="164" bestFit="1" customWidth="1"/>
    <col min="2835" max="2835" width="6.140625" style="164" bestFit="1" customWidth="1"/>
    <col min="2836" max="2837" width="9.140625" style="164"/>
    <col min="2838" max="2838" width="7.7109375" style="164" bestFit="1" customWidth="1"/>
    <col min="2839" max="2839" width="5.7109375" style="164" bestFit="1" customWidth="1"/>
    <col min="2840" max="2840" width="2.140625" style="164" bestFit="1" customWidth="1"/>
    <col min="2841" max="2841" width="13.42578125" style="164" bestFit="1" customWidth="1"/>
    <col min="2842" max="2842" width="6.140625" style="164" bestFit="1" customWidth="1"/>
    <col min="2843" max="2844" width="9.140625" style="164"/>
    <col min="2845" max="2845" width="12" style="164" bestFit="1" customWidth="1"/>
    <col min="2846" max="3072" width="9.140625" style="164"/>
    <col min="3073" max="3076" width="3.140625" style="164" customWidth="1"/>
    <col min="3077" max="3079" width="13.5703125" style="164" customWidth="1"/>
    <col min="3080" max="3080" width="18.140625" style="164" customWidth="1"/>
    <col min="3081" max="3081" width="18" style="164" customWidth="1"/>
    <col min="3082" max="3082" width="9.5703125" style="164" customWidth="1"/>
    <col min="3083" max="3083" width="10.140625" style="164" customWidth="1"/>
    <col min="3084" max="3084" width="11.28515625" style="164" customWidth="1"/>
    <col min="3085" max="3085" width="11.85546875" style="164" customWidth="1"/>
    <col min="3086" max="3086" width="9.7109375" style="164" customWidth="1"/>
    <col min="3087" max="3087" width="7.7109375" style="164" bestFit="1" customWidth="1"/>
    <col min="3088" max="3088" width="6.5703125" style="164" customWidth="1"/>
    <col min="3089" max="3089" width="2.140625" style="164" bestFit="1" customWidth="1"/>
    <col min="3090" max="3090" width="13.42578125" style="164" bestFit="1" customWidth="1"/>
    <col min="3091" max="3091" width="6.140625" style="164" bestFit="1" customWidth="1"/>
    <col min="3092" max="3093" width="9.140625" style="164"/>
    <col min="3094" max="3094" width="7.7109375" style="164" bestFit="1" customWidth="1"/>
    <col min="3095" max="3095" width="5.7109375" style="164" bestFit="1" customWidth="1"/>
    <col min="3096" max="3096" width="2.140625" style="164" bestFit="1" customWidth="1"/>
    <col min="3097" max="3097" width="13.42578125" style="164" bestFit="1" customWidth="1"/>
    <col min="3098" max="3098" width="6.140625" style="164" bestFit="1" customWidth="1"/>
    <col min="3099" max="3100" width="9.140625" style="164"/>
    <col min="3101" max="3101" width="12" style="164" bestFit="1" customWidth="1"/>
    <col min="3102" max="3328" width="9.140625" style="164"/>
    <col min="3329" max="3332" width="3.140625" style="164" customWidth="1"/>
    <col min="3333" max="3335" width="13.5703125" style="164" customWidth="1"/>
    <col min="3336" max="3336" width="18.140625" style="164" customWidth="1"/>
    <col min="3337" max="3337" width="18" style="164" customWidth="1"/>
    <col min="3338" max="3338" width="9.5703125" style="164" customWidth="1"/>
    <col min="3339" max="3339" width="10.140625" style="164" customWidth="1"/>
    <col min="3340" max="3340" width="11.28515625" style="164" customWidth="1"/>
    <col min="3341" max="3341" width="11.85546875" style="164" customWidth="1"/>
    <col min="3342" max="3342" width="9.7109375" style="164" customWidth="1"/>
    <col min="3343" max="3343" width="7.7109375" style="164" bestFit="1" customWidth="1"/>
    <col min="3344" max="3344" width="6.5703125" style="164" customWidth="1"/>
    <col min="3345" max="3345" width="2.140625" style="164" bestFit="1" customWidth="1"/>
    <col min="3346" max="3346" width="13.42578125" style="164" bestFit="1" customWidth="1"/>
    <col min="3347" max="3347" width="6.140625" style="164" bestFit="1" customWidth="1"/>
    <col min="3348" max="3349" width="9.140625" style="164"/>
    <col min="3350" max="3350" width="7.7109375" style="164" bestFit="1" customWidth="1"/>
    <col min="3351" max="3351" width="5.7109375" style="164" bestFit="1" customWidth="1"/>
    <col min="3352" max="3352" width="2.140625" style="164" bestFit="1" customWidth="1"/>
    <col min="3353" max="3353" width="13.42578125" style="164" bestFit="1" customWidth="1"/>
    <col min="3354" max="3354" width="6.140625" style="164" bestFit="1" customWidth="1"/>
    <col min="3355" max="3356" width="9.140625" style="164"/>
    <col min="3357" max="3357" width="12" style="164" bestFit="1" customWidth="1"/>
    <col min="3358" max="3584" width="9.140625" style="164"/>
    <col min="3585" max="3588" width="3.140625" style="164" customWidth="1"/>
    <col min="3589" max="3591" width="13.5703125" style="164" customWidth="1"/>
    <col min="3592" max="3592" width="18.140625" style="164" customWidth="1"/>
    <col min="3593" max="3593" width="18" style="164" customWidth="1"/>
    <col min="3594" max="3594" width="9.5703125" style="164" customWidth="1"/>
    <col min="3595" max="3595" width="10.140625" style="164" customWidth="1"/>
    <col min="3596" max="3596" width="11.28515625" style="164" customWidth="1"/>
    <col min="3597" max="3597" width="11.85546875" style="164" customWidth="1"/>
    <col min="3598" max="3598" width="9.7109375" style="164" customWidth="1"/>
    <col min="3599" max="3599" width="7.7109375" style="164" bestFit="1" customWidth="1"/>
    <col min="3600" max="3600" width="6.5703125" style="164" customWidth="1"/>
    <col min="3601" max="3601" width="2.140625" style="164" bestFit="1" customWidth="1"/>
    <col min="3602" max="3602" width="13.42578125" style="164" bestFit="1" customWidth="1"/>
    <col min="3603" max="3603" width="6.140625" style="164" bestFit="1" customWidth="1"/>
    <col min="3604" max="3605" width="9.140625" style="164"/>
    <col min="3606" max="3606" width="7.7109375" style="164" bestFit="1" customWidth="1"/>
    <col min="3607" max="3607" width="5.7109375" style="164" bestFit="1" customWidth="1"/>
    <col min="3608" max="3608" width="2.140625" style="164" bestFit="1" customWidth="1"/>
    <col min="3609" max="3609" width="13.42578125" style="164" bestFit="1" customWidth="1"/>
    <col min="3610" max="3610" width="6.140625" style="164" bestFit="1" customWidth="1"/>
    <col min="3611" max="3612" width="9.140625" style="164"/>
    <col min="3613" max="3613" width="12" style="164" bestFit="1" customWidth="1"/>
    <col min="3614" max="3840" width="9.140625" style="164"/>
    <col min="3841" max="3844" width="3.140625" style="164" customWidth="1"/>
    <col min="3845" max="3847" width="13.5703125" style="164" customWidth="1"/>
    <col min="3848" max="3848" width="18.140625" style="164" customWidth="1"/>
    <col min="3849" max="3849" width="18" style="164" customWidth="1"/>
    <col min="3850" max="3850" width="9.5703125" style="164" customWidth="1"/>
    <col min="3851" max="3851" width="10.140625" style="164" customWidth="1"/>
    <col min="3852" max="3852" width="11.28515625" style="164" customWidth="1"/>
    <col min="3853" max="3853" width="11.85546875" style="164" customWidth="1"/>
    <col min="3854" max="3854" width="9.7109375" style="164" customWidth="1"/>
    <col min="3855" max="3855" width="7.7109375" style="164" bestFit="1" customWidth="1"/>
    <col min="3856" max="3856" width="6.5703125" style="164" customWidth="1"/>
    <col min="3857" max="3857" width="2.140625" style="164" bestFit="1" customWidth="1"/>
    <col min="3858" max="3858" width="13.42578125" style="164" bestFit="1" customWidth="1"/>
    <col min="3859" max="3859" width="6.140625" style="164" bestFit="1" customWidth="1"/>
    <col min="3860" max="3861" width="9.140625" style="164"/>
    <col min="3862" max="3862" width="7.7109375" style="164" bestFit="1" customWidth="1"/>
    <col min="3863" max="3863" width="5.7109375" style="164" bestFit="1" customWidth="1"/>
    <col min="3864" max="3864" width="2.140625" style="164" bestFit="1" customWidth="1"/>
    <col min="3865" max="3865" width="13.42578125" style="164" bestFit="1" customWidth="1"/>
    <col min="3866" max="3866" width="6.140625" style="164" bestFit="1" customWidth="1"/>
    <col min="3867" max="3868" width="9.140625" style="164"/>
    <col min="3869" max="3869" width="12" style="164" bestFit="1" customWidth="1"/>
    <col min="3870" max="4096" width="9.140625" style="164"/>
    <col min="4097" max="4100" width="3.140625" style="164" customWidth="1"/>
    <col min="4101" max="4103" width="13.5703125" style="164" customWidth="1"/>
    <col min="4104" max="4104" width="18.140625" style="164" customWidth="1"/>
    <col min="4105" max="4105" width="18" style="164" customWidth="1"/>
    <col min="4106" max="4106" width="9.5703125" style="164" customWidth="1"/>
    <col min="4107" max="4107" width="10.140625" style="164" customWidth="1"/>
    <col min="4108" max="4108" width="11.28515625" style="164" customWidth="1"/>
    <col min="4109" max="4109" width="11.85546875" style="164" customWidth="1"/>
    <col min="4110" max="4110" width="9.7109375" style="164" customWidth="1"/>
    <col min="4111" max="4111" width="7.7109375" style="164" bestFit="1" customWidth="1"/>
    <col min="4112" max="4112" width="6.5703125" style="164" customWidth="1"/>
    <col min="4113" max="4113" width="2.140625" style="164" bestFit="1" customWidth="1"/>
    <col min="4114" max="4114" width="13.42578125" style="164" bestFit="1" customWidth="1"/>
    <col min="4115" max="4115" width="6.140625" style="164" bestFit="1" customWidth="1"/>
    <col min="4116" max="4117" width="9.140625" style="164"/>
    <col min="4118" max="4118" width="7.7109375" style="164" bestFit="1" customWidth="1"/>
    <col min="4119" max="4119" width="5.7109375" style="164" bestFit="1" customWidth="1"/>
    <col min="4120" max="4120" width="2.140625" style="164" bestFit="1" customWidth="1"/>
    <col min="4121" max="4121" width="13.42578125" style="164" bestFit="1" customWidth="1"/>
    <col min="4122" max="4122" width="6.140625" style="164" bestFit="1" customWidth="1"/>
    <col min="4123" max="4124" width="9.140625" style="164"/>
    <col min="4125" max="4125" width="12" style="164" bestFit="1" customWidth="1"/>
    <col min="4126" max="4352" width="9.140625" style="164"/>
    <col min="4353" max="4356" width="3.140625" style="164" customWidth="1"/>
    <col min="4357" max="4359" width="13.5703125" style="164" customWidth="1"/>
    <col min="4360" max="4360" width="18.140625" style="164" customWidth="1"/>
    <col min="4361" max="4361" width="18" style="164" customWidth="1"/>
    <col min="4362" max="4362" width="9.5703125" style="164" customWidth="1"/>
    <col min="4363" max="4363" width="10.140625" style="164" customWidth="1"/>
    <col min="4364" max="4364" width="11.28515625" style="164" customWidth="1"/>
    <col min="4365" max="4365" width="11.85546875" style="164" customWidth="1"/>
    <col min="4366" max="4366" width="9.7109375" style="164" customWidth="1"/>
    <col min="4367" max="4367" width="7.7109375" style="164" bestFit="1" customWidth="1"/>
    <col min="4368" max="4368" width="6.5703125" style="164" customWidth="1"/>
    <col min="4369" max="4369" width="2.140625" style="164" bestFit="1" customWidth="1"/>
    <col min="4370" max="4370" width="13.42578125" style="164" bestFit="1" customWidth="1"/>
    <col min="4371" max="4371" width="6.140625" style="164" bestFit="1" customWidth="1"/>
    <col min="4372" max="4373" width="9.140625" style="164"/>
    <col min="4374" max="4374" width="7.7109375" style="164" bestFit="1" customWidth="1"/>
    <col min="4375" max="4375" width="5.7109375" style="164" bestFit="1" customWidth="1"/>
    <col min="4376" max="4376" width="2.140625" style="164" bestFit="1" customWidth="1"/>
    <col min="4377" max="4377" width="13.42578125" style="164" bestFit="1" customWidth="1"/>
    <col min="4378" max="4378" width="6.140625" style="164" bestFit="1" customWidth="1"/>
    <col min="4379" max="4380" width="9.140625" style="164"/>
    <col min="4381" max="4381" width="12" style="164" bestFit="1" customWidth="1"/>
    <col min="4382" max="4608" width="9.140625" style="164"/>
    <col min="4609" max="4612" width="3.140625" style="164" customWidth="1"/>
    <col min="4613" max="4615" width="13.5703125" style="164" customWidth="1"/>
    <col min="4616" max="4616" width="18.140625" style="164" customWidth="1"/>
    <col min="4617" max="4617" width="18" style="164" customWidth="1"/>
    <col min="4618" max="4618" width="9.5703125" style="164" customWidth="1"/>
    <col min="4619" max="4619" width="10.140625" style="164" customWidth="1"/>
    <col min="4620" max="4620" width="11.28515625" style="164" customWidth="1"/>
    <col min="4621" max="4621" width="11.85546875" style="164" customWidth="1"/>
    <col min="4622" max="4622" width="9.7109375" style="164" customWidth="1"/>
    <col min="4623" max="4623" width="7.7109375" style="164" bestFit="1" customWidth="1"/>
    <col min="4624" max="4624" width="6.5703125" style="164" customWidth="1"/>
    <col min="4625" max="4625" width="2.140625" style="164" bestFit="1" customWidth="1"/>
    <col min="4626" max="4626" width="13.42578125" style="164" bestFit="1" customWidth="1"/>
    <col min="4627" max="4627" width="6.140625" style="164" bestFit="1" customWidth="1"/>
    <col min="4628" max="4629" width="9.140625" style="164"/>
    <col min="4630" max="4630" width="7.7109375" style="164" bestFit="1" customWidth="1"/>
    <col min="4631" max="4631" width="5.7109375" style="164" bestFit="1" customWidth="1"/>
    <col min="4632" max="4632" width="2.140625" style="164" bestFit="1" customWidth="1"/>
    <col min="4633" max="4633" width="13.42578125" style="164" bestFit="1" customWidth="1"/>
    <col min="4634" max="4634" width="6.140625" style="164" bestFit="1" customWidth="1"/>
    <col min="4635" max="4636" width="9.140625" style="164"/>
    <col min="4637" max="4637" width="12" style="164" bestFit="1" customWidth="1"/>
    <col min="4638" max="4864" width="9.140625" style="164"/>
    <col min="4865" max="4868" width="3.140625" style="164" customWidth="1"/>
    <col min="4869" max="4871" width="13.5703125" style="164" customWidth="1"/>
    <col min="4872" max="4872" width="18.140625" style="164" customWidth="1"/>
    <col min="4873" max="4873" width="18" style="164" customWidth="1"/>
    <col min="4874" max="4874" width="9.5703125" style="164" customWidth="1"/>
    <col min="4875" max="4875" width="10.140625" style="164" customWidth="1"/>
    <col min="4876" max="4876" width="11.28515625" style="164" customWidth="1"/>
    <col min="4877" max="4877" width="11.85546875" style="164" customWidth="1"/>
    <col min="4878" max="4878" width="9.7109375" style="164" customWidth="1"/>
    <col min="4879" max="4879" width="7.7109375" style="164" bestFit="1" customWidth="1"/>
    <col min="4880" max="4880" width="6.5703125" style="164" customWidth="1"/>
    <col min="4881" max="4881" width="2.140625" style="164" bestFit="1" customWidth="1"/>
    <col min="4882" max="4882" width="13.42578125" style="164" bestFit="1" customWidth="1"/>
    <col min="4883" max="4883" width="6.140625" style="164" bestFit="1" customWidth="1"/>
    <col min="4884" max="4885" width="9.140625" style="164"/>
    <col min="4886" max="4886" width="7.7109375" style="164" bestFit="1" customWidth="1"/>
    <col min="4887" max="4887" width="5.7109375" style="164" bestFit="1" customWidth="1"/>
    <col min="4888" max="4888" width="2.140625" style="164" bestFit="1" customWidth="1"/>
    <col min="4889" max="4889" width="13.42578125" style="164" bestFit="1" customWidth="1"/>
    <col min="4890" max="4890" width="6.140625" style="164" bestFit="1" customWidth="1"/>
    <col min="4891" max="4892" width="9.140625" style="164"/>
    <col min="4893" max="4893" width="12" style="164" bestFit="1" customWidth="1"/>
    <col min="4894" max="5120" width="9.140625" style="164"/>
    <col min="5121" max="5124" width="3.140625" style="164" customWidth="1"/>
    <col min="5125" max="5127" width="13.5703125" style="164" customWidth="1"/>
    <col min="5128" max="5128" width="18.140625" style="164" customWidth="1"/>
    <col min="5129" max="5129" width="18" style="164" customWidth="1"/>
    <col min="5130" max="5130" width="9.5703125" style="164" customWidth="1"/>
    <col min="5131" max="5131" width="10.140625" style="164" customWidth="1"/>
    <col min="5132" max="5132" width="11.28515625" style="164" customWidth="1"/>
    <col min="5133" max="5133" width="11.85546875" style="164" customWidth="1"/>
    <col min="5134" max="5134" width="9.7109375" style="164" customWidth="1"/>
    <col min="5135" max="5135" width="7.7109375" style="164" bestFit="1" customWidth="1"/>
    <col min="5136" max="5136" width="6.5703125" style="164" customWidth="1"/>
    <col min="5137" max="5137" width="2.140625" style="164" bestFit="1" customWidth="1"/>
    <col min="5138" max="5138" width="13.42578125" style="164" bestFit="1" customWidth="1"/>
    <col min="5139" max="5139" width="6.140625" style="164" bestFit="1" customWidth="1"/>
    <col min="5140" max="5141" width="9.140625" style="164"/>
    <col min="5142" max="5142" width="7.7109375" style="164" bestFit="1" customWidth="1"/>
    <col min="5143" max="5143" width="5.7109375" style="164" bestFit="1" customWidth="1"/>
    <col min="5144" max="5144" width="2.140625" style="164" bestFit="1" customWidth="1"/>
    <col min="5145" max="5145" width="13.42578125" style="164" bestFit="1" customWidth="1"/>
    <col min="5146" max="5146" width="6.140625" style="164" bestFit="1" customWidth="1"/>
    <col min="5147" max="5148" width="9.140625" style="164"/>
    <col min="5149" max="5149" width="12" style="164" bestFit="1" customWidth="1"/>
    <col min="5150" max="5376" width="9.140625" style="164"/>
    <col min="5377" max="5380" width="3.140625" style="164" customWidth="1"/>
    <col min="5381" max="5383" width="13.5703125" style="164" customWidth="1"/>
    <col min="5384" max="5384" width="18.140625" style="164" customWidth="1"/>
    <col min="5385" max="5385" width="18" style="164" customWidth="1"/>
    <col min="5386" max="5386" width="9.5703125" style="164" customWidth="1"/>
    <col min="5387" max="5387" width="10.140625" style="164" customWidth="1"/>
    <col min="5388" max="5388" width="11.28515625" style="164" customWidth="1"/>
    <col min="5389" max="5389" width="11.85546875" style="164" customWidth="1"/>
    <col min="5390" max="5390" width="9.7109375" style="164" customWidth="1"/>
    <col min="5391" max="5391" width="7.7109375" style="164" bestFit="1" customWidth="1"/>
    <col min="5392" max="5392" width="6.5703125" style="164" customWidth="1"/>
    <col min="5393" max="5393" width="2.140625" style="164" bestFit="1" customWidth="1"/>
    <col min="5394" max="5394" width="13.42578125" style="164" bestFit="1" customWidth="1"/>
    <col min="5395" max="5395" width="6.140625" style="164" bestFit="1" customWidth="1"/>
    <col min="5396" max="5397" width="9.140625" style="164"/>
    <col min="5398" max="5398" width="7.7109375" style="164" bestFit="1" customWidth="1"/>
    <col min="5399" max="5399" width="5.7109375" style="164" bestFit="1" customWidth="1"/>
    <col min="5400" max="5400" width="2.140625" style="164" bestFit="1" customWidth="1"/>
    <col min="5401" max="5401" width="13.42578125" style="164" bestFit="1" customWidth="1"/>
    <col min="5402" max="5402" width="6.140625" style="164" bestFit="1" customWidth="1"/>
    <col min="5403" max="5404" width="9.140625" style="164"/>
    <col min="5405" max="5405" width="12" style="164" bestFit="1" customWidth="1"/>
    <col min="5406" max="5632" width="9.140625" style="164"/>
    <col min="5633" max="5636" width="3.140625" style="164" customWidth="1"/>
    <col min="5637" max="5639" width="13.5703125" style="164" customWidth="1"/>
    <col min="5640" max="5640" width="18.140625" style="164" customWidth="1"/>
    <col min="5641" max="5641" width="18" style="164" customWidth="1"/>
    <col min="5642" max="5642" width="9.5703125" style="164" customWidth="1"/>
    <col min="5643" max="5643" width="10.140625" style="164" customWidth="1"/>
    <col min="5644" max="5644" width="11.28515625" style="164" customWidth="1"/>
    <col min="5645" max="5645" width="11.85546875" style="164" customWidth="1"/>
    <col min="5646" max="5646" width="9.7109375" style="164" customWidth="1"/>
    <col min="5647" max="5647" width="7.7109375" style="164" bestFit="1" customWidth="1"/>
    <col min="5648" max="5648" width="6.5703125" style="164" customWidth="1"/>
    <col min="5649" max="5649" width="2.140625" style="164" bestFit="1" customWidth="1"/>
    <col min="5650" max="5650" width="13.42578125" style="164" bestFit="1" customWidth="1"/>
    <col min="5651" max="5651" width="6.140625" style="164" bestFit="1" customWidth="1"/>
    <col min="5652" max="5653" width="9.140625" style="164"/>
    <col min="5654" max="5654" width="7.7109375" style="164" bestFit="1" customWidth="1"/>
    <col min="5655" max="5655" width="5.7109375" style="164" bestFit="1" customWidth="1"/>
    <col min="5656" max="5656" width="2.140625" style="164" bestFit="1" customWidth="1"/>
    <col min="5657" max="5657" width="13.42578125" style="164" bestFit="1" customWidth="1"/>
    <col min="5658" max="5658" width="6.140625" style="164" bestFit="1" customWidth="1"/>
    <col min="5659" max="5660" width="9.140625" style="164"/>
    <col min="5661" max="5661" width="12" style="164" bestFit="1" customWidth="1"/>
    <col min="5662" max="5888" width="9.140625" style="164"/>
    <col min="5889" max="5892" width="3.140625" style="164" customWidth="1"/>
    <col min="5893" max="5895" width="13.5703125" style="164" customWidth="1"/>
    <col min="5896" max="5896" width="18.140625" style="164" customWidth="1"/>
    <col min="5897" max="5897" width="18" style="164" customWidth="1"/>
    <col min="5898" max="5898" width="9.5703125" style="164" customWidth="1"/>
    <col min="5899" max="5899" width="10.140625" style="164" customWidth="1"/>
    <col min="5900" max="5900" width="11.28515625" style="164" customWidth="1"/>
    <col min="5901" max="5901" width="11.85546875" style="164" customWidth="1"/>
    <col min="5902" max="5902" width="9.7109375" style="164" customWidth="1"/>
    <col min="5903" max="5903" width="7.7109375" style="164" bestFit="1" customWidth="1"/>
    <col min="5904" max="5904" width="6.5703125" style="164" customWidth="1"/>
    <col min="5905" max="5905" width="2.140625" style="164" bestFit="1" customWidth="1"/>
    <col min="5906" max="5906" width="13.42578125" style="164" bestFit="1" customWidth="1"/>
    <col min="5907" max="5907" width="6.140625" style="164" bestFit="1" customWidth="1"/>
    <col min="5908" max="5909" width="9.140625" style="164"/>
    <col min="5910" max="5910" width="7.7109375" style="164" bestFit="1" customWidth="1"/>
    <col min="5911" max="5911" width="5.7109375" style="164" bestFit="1" customWidth="1"/>
    <col min="5912" max="5912" width="2.140625" style="164" bestFit="1" customWidth="1"/>
    <col min="5913" max="5913" width="13.42578125" style="164" bestFit="1" customWidth="1"/>
    <col min="5914" max="5914" width="6.140625" style="164" bestFit="1" customWidth="1"/>
    <col min="5915" max="5916" width="9.140625" style="164"/>
    <col min="5917" max="5917" width="12" style="164" bestFit="1" customWidth="1"/>
    <col min="5918" max="6144" width="9.140625" style="164"/>
    <col min="6145" max="6148" width="3.140625" style="164" customWidth="1"/>
    <col min="6149" max="6151" width="13.5703125" style="164" customWidth="1"/>
    <col min="6152" max="6152" width="18.140625" style="164" customWidth="1"/>
    <col min="6153" max="6153" width="18" style="164" customWidth="1"/>
    <col min="6154" max="6154" width="9.5703125" style="164" customWidth="1"/>
    <col min="6155" max="6155" width="10.140625" style="164" customWidth="1"/>
    <col min="6156" max="6156" width="11.28515625" style="164" customWidth="1"/>
    <col min="6157" max="6157" width="11.85546875" style="164" customWidth="1"/>
    <col min="6158" max="6158" width="9.7109375" style="164" customWidth="1"/>
    <col min="6159" max="6159" width="7.7109375" style="164" bestFit="1" customWidth="1"/>
    <col min="6160" max="6160" width="6.5703125" style="164" customWidth="1"/>
    <col min="6161" max="6161" width="2.140625" style="164" bestFit="1" customWidth="1"/>
    <col min="6162" max="6162" width="13.42578125" style="164" bestFit="1" customWidth="1"/>
    <col min="6163" max="6163" width="6.140625" style="164" bestFit="1" customWidth="1"/>
    <col min="6164" max="6165" width="9.140625" style="164"/>
    <col min="6166" max="6166" width="7.7109375" style="164" bestFit="1" customWidth="1"/>
    <col min="6167" max="6167" width="5.7109375" style="164" bestFit="1" customWidth="1"/>
    <col min="6168" max="6168" width="2.140625" style="164" bestFit="1" customWidth="1"/>
    <col min="6169" max="6169" width="13.42578125" style="164" bestFit="1" customWidth="1"/>
    <col min="6170" max="6170" width="6.140625" style="164" bestFit="1" customWidth="1"/>
    <col min="6171" max="6172" width="9.140625" style="164"/>
    <col min="6173" max="6173" width="12" style="164" bestFit="1" customWidth="1"/>
    <col min="6174" max="6400" width="9.140625" style="164"/>
    <col min="6401" max="6404" width="3.140625" style="164" customWidth="1"/>
    <col min="6405" max="6407" width="13.5703125" style="164" customWidth="1"/>
    <col min="6408" max="6408" width="18.140625" style="164" customWidth="1"/>
    <col min="6409" max="6409" width="18" style="164" customWidth="1"/>
    <col min="6410" max="6410" width="9.5703125" style="164" customWidth="1"/>
    <col min="6411" max="6411" width="10.140625" style="164" customWidth="1"/>
    <col min="6412" max="6412" width="11.28515625" style="164" customWidth="1"/>
    <col min="6413" max="6413" width="11.85546875" style="164" customWidth="1"/>
    <col min="6414" max="6414" width="9.7109375" style="164" customWidth="1"/>
    <col min="6415" max="6415" width="7.7109375" style="164" bestFit="1" customWidth="1"/>
    <col min="6416" max="6416" width="6.5703125" style="164" customWidth="1"/>
    <col min="6417" max="6417" width="2.140625" style="164" bestFit="1" customWidth="1"/>
    <col min="6418" max="6418" width="13.42578125" style="164" bestFit="1" customWidth="1"/>
    <col min="6419" max="6419" width="6.140625" style="164" bestFit="1" customWidth="1"/>
    <col min="6420" max="6421" width="9.140625" style="164"/>
    <col min="6422" max="6422" width="7.7109375" style="164" bestFit="1" customWidth="1"/>
    <col min="6423" max="6423" width="5.7109375" style="164" bestFit="1" customWidth="1"/>
    <col min="6424" max="6424" width="2.140625" style="164" bestFit="1" customWidth="1"/>
    <col min="6425" max="6425" width="13.42578125" style="164" bestFit="1" customWidth="1"/>
    <col min="6426" max="6426" width="6.140625" style="164" bestFit="1" customWidth="1"/>
    <col min="6427" max="6428" width="9.140625" style="164"/>
    <col min="6429" max="6429" width="12" style="164" bestFit="1" customWidth="1"/>
    <col min="6430" max="6656" width="9.140625" style="164"/>
    <col min="6657" max="6660" width="3.140625" style="164" customWidth="1"/>
    <col min="6661" max="6663" width="13.5703125" style="164" customWidth="1"/>
    <col min="6664" max="6664" width="18.140625" style="164" customWidth="1"/>
    <col min="6665" max="6665" width="18" style="164" customWidth="1"/>
    <col min="6666" max="6666" width="9.5703125" style="164" customWidth="1"/>
    <col min="6667" max="6667" width="10.140625" style="164" customWidth="1"/>
    <col min="6668" max="6668" width="11.28515625" style="164" customWidth="1"/>
    <col min="6669" max="6669" width="11.85546875" style="164" customWidth="1"/>
    <col min="6670" max="6670" width="9.7109375" style="164" customWidth="1"/>
    <col min="6671" max="6671" width="7.7109375" style="164" bestFit="1" customWidth="1"/>
    <col min="6672" max="6672" width="6.5703125" style="164" customWidth="1"/>
    <col min="6673" max="6673" width="2.140625" style="164" bestFit="1" customWidth="1"/>
    <col min="6674" max="6674" width="13.42578125" style="164" bestFit="1" customWidth="1"/>
    <col min="6675" max="6675" width="6.140625" style="164" bestFit="1" customWidth="1"/>
    <col min="6676" max="6677" width="9.140625" style="164"/>
    <col min="6678" max="6678" width="7.7109375" style="164" bestFit="1" customWidth="1"/>
    <col min="6679" max="6679" width="5.7109375" style="164" bestFit="1" customWidth="1"/>
    <col min="6680" max="6680" width="2.140625" style="164" bestFit="1" customWidth="1"/>
    <col min="6681" max="6681" width="13.42578125" style="164" bestFit="1" customWidth="1"/>
    <col min="6682" max="6682" width="6.140625" style="164" bestFit="1" customWidth="1"/>
    <col min="6683" max="6684" width="9.140625" style="164"/>
    <col min="6685" max="6685" width="12" style="164" bestFit="1" customWidth="1"/>
    <col min="6686" max="6912" width="9.140625" style="164"/>
    <col min="6913" max="6916" width="3.140625" style="164" customWidth="1"/>
    <col min="6917" max="6919" width="13.5703125" style="164" customWidth="1"/>
    <col min="6920" max="6920" width="18.140625" style="164" customWidth="1"/>
    <col min="6921" max="6921" width="18" style="164" customWidth="1"/>
    <col min="6922" max="6922" width="9.5703125" style="164" customWidth="1"/>
    <col min="6923" max="6923" width="10.140625" style="164" customWidth="1"/>
    <col min="6924" max="6924" width="11.28515625" style="164" customWidth="1"/>
    <col min="6925" max="6925" width="11.85546875" style="164" customWidth="1"/>
    <col min="6926" max="6926" width="9.7109375" style="164" customWidth="1"/>
    <col min="6927" max="6927" width="7.7109375" style="164" bestFit="1" customWidth="1"/>
    <col min="6928" max="6928" width="6.5703125" style="164" customWidth="1"/>
    <col min="6929" max="6929" width="2.140625" style="164" bestFit="1" customWidth="1"/>
    <col min="6930" max="6930" width="13.42578125" style="164" bestFit="1" customWidth="1"/>
    <col min="6931" max="6931" width="6.140625" style="164" bestFit="1" customWidth="1"/>
    <col min="6932" max="6933" width="9.140625" style="164"/>
    <col min="6934" max="6934" width="7.7109375" style="164" bestFit="1" customWidth="1"/>
    <col min="6935" max="6935" width="5.7109375" style="164" bestFit="1" customWidth="1"/>
    <col min="6936" max="6936" width="2.140625" style="164" bestFit="1" customWidth="1"/>
    <col min="6937" max="6937" width="13.42578125" style="164" bestFit="1" customWidth="1"/>
    <col min="6938" max="6938" width="6.140625" style="164" bestFit="1" customWidth="1"/>
    <col min="6939" max="6940" width="9.140625" style="164"/>
    <col min="6941" max="6941" width="12" style="164" bestFit="1" customWidth="1"/>
    <col min="6942" max="7168" width="9.140625" style="164"/>
    <col min="7169" max="7172" width="3.140625" style="164" customWidth="1"/>
    <col min="7173" max="7175" width="13.5703125" style="164" customWidth="1"/>
    <col min="7176" max="7176" width="18.140625" style="164" customWidth="1"/>
    <col min="7177" max="7177" width="18" style="164" customWidth="1"/>
    <col min="7178" max="7178" width="9.5703125" style="164" customWidth="1"/>
    <col min="7179" max="7179" width="10.140625" style="164" customWidth="1"/>
    <col min="7180" max="7180" width="11.28515625" style="164" customWidth="1"/>
    <col min="7181" max="7181" width="11.85546875" style="164" customWidth="1"/>
    <col min="7182" max="7182" width="9.7109375" style="164" customWidth="1"/>
    <col min="7183" max="7183" width="7.7109375" style="164" bestFit="1" customWidth="1"/>
    <col min="7184" max="7184" width="6.5703125" style="164" customWidth="1"/>
    <col min="7185" max="7185" width="2.140625" style="164" bestFit="1" customWidth="1"/>
    <col min="7186" max="7186" width="13.42578125" style="164" bestFit="1" customWidth="1"/>
    <col min="7187" max="7187" width="6.140625" style="164" bestFit="1" customWidth="1"/>
    <col min="7188" max="7189" width="9.140625" style="164"/>
    <col min="7190" max="7190" width="7.7109375" style="164" bestFit="1" customWidth="1"/>
    <col min="7191" max="7191" width="5.7109375" style="164" bestFit="1" customWidth="1"/>
    <col min="7192" max="7192" width="2.140625" style="164" bestFit="1" customWidth="1"/>
    <col min="7193" max="7193" width="13.42578125" style="164" bestFit="1" customWidth="1"/>
    <col min="7194" max="7194" width="6.140625" style="164" bestFit="1" customWidth="1"/>
    <col min="7195" max="7196" width="9.140625" style="164"/>
    <col min="7197" max="7197" width="12" style="164" bestFit="1" customWidth="1"/>
    <col min="7198" max="7424" width="9.140625" style="164"/>
    <col min="7425" max="7428" width="3.140625" style="164" customWidth="1"/>
    <col min="7429" max="7431" width="13.5703125" style="164" customWidth="1"/>
    <col min="7432" max="7432" width="18.140625" style="164" customWidth="1"/>
    <col min="7433" max="7433" width="18" style="164" customWidth="1"/>
    <col min="7434" max="7434" width="9.5703125" style="164" customWidth="1"/>
    <col min="7435" max="7435" width="10.140625" style="164" customWidth="1"/>
    <col min="7436" max="7436" width="11.28515625" style="164" customWidth="1"/>
    <col min="7437" max="7437" width="11.85546875" style="164" customWidth="1"/>
    <col min="7438" max="7438" width="9.7109375" style="164" customWidth="1"/>
    <col min="7439" max="7439" width="7.7109375" style="164" bestFit="1" customWidth="1"/>
    <col min="7440" max="7440" width="6.5703125" style="164" customWidth="1"/>
    <col min="7441" max="7441" width="2.140625" style="164" bestFit="1" customWidth="1"/>
    <col min="7442" max="7442" width="13.42578125" style="164" bestFit="1" customWidth="1"/>
    <col min="7443" max="7443" width="6.140625" style="164" bestFit="1" customWidth="1"/>
    <col min="7444" max="7445" width="9.140625" style="164"/>
    <col min="7446" max="7446" width="7.7109375" style="164" bestFit="1" customWidth="1"/>
    <col min="7447" max="7447" width="5.7109375" style="164" bestFit="1" customWidth="1"/>
    <col min="7448" max="7448" width="2.140625" style="164" bestFit="1" customWidth="1"/>
    <col min="7449" max="7449" width="13.42578125" style="164" bestFit="1" customWidth="1"/>
    <col min="7450" max="7450" width="6.140625" style="164" bestFit="1" customWidth="1"/>
    <col min="7451" max="7452" width="9.140625" style="164"/>
    <col min="7453" max="7453" width="12" style="164" bestFit="1" customWidth="1"/>
    <col min="7454" max="7680" width="9.140625" style="164"/>
    <col min="7681" max="7684" width="3.140625" style="164" customWidth="1"/>
    <col min="7685" max="7687" width="13.5703125" style="164" customWidth="1"/>
    <col min="7688" max="7688" width="18.140625" style="164" customWidth="1"/>
    <col min="7689" max="7689" width="18" style="164" customWidth="1"/>
    <col min="7690" max="7690" width="9.5703125" style="164" customWidth="1"/>
    <col min="7691" max="7691" width="10.140625" style="164" customWidth="1"/>
    <col min="7692" max="7692" width="11.28515625" style="164" customWidth="1"/>
    <col min="7693" max="7693" width="11.85546875" style="164" customWidth="1"/>
    <col min="7694" max="7694" width="9.7109375" style="164" customWidth="1"/>
    <col min="7695" max="7695" width="7.7109375" style="164" bestFit="1" customWidth="1"/>
    <col min="7696" max="7696" width="6.5703125" style="164" customWidth="1"/>
    <col min="7697" max="7697" width="2.140625" style="164" bestFit="1" customWidth="1"/>
    <col min="7698" max="7698" width="13.42578125" style="164" bestFit="1" customWidth="1"/>
    <col min="7699" max="7699" width="6.140625" style="164" bestFit="1" customWidth="1"/>
    <col min="7700" max="7701" width="9.140625" style="164"/>
    <col min="7702" max="7702" width="7.7109375" style="164" bestFit="1" customWidth="1"/>
    <col min="7703" max="7703" width="5.7109375" style="164" bestFit="1" customWidth="1"/>
    <col min="7704" max="7704" width="2.140625" style="164" bestFit="1" customWidth="1"/>
    <col min="7705" max="7705" width="13.42578125" style="164" bestFit="1" customWidth="1"/>
    <col min="7706" max="7706" width="6.140625" style="164" bestFit="1" customWidth="1"/>
    <col min="7707" max="7708" width="9.140625" style="164"/>
    <col min="7709" max="7709" width="12" style="164" bestFit="1" customWidth="1"/>
    <col min="7710" max="7936" width="9.140625" style="164"/>
    <col min="7937" max="7940" width="3.140625" style="164" customWidth="1"/>
    <col min="7941" max="7943" width="13.5703125" style="164" customWidth="1"/>
    <col min="7944" max="7944" width="18.140625" style="164" customWidth="1"/>
    <col min="7945" max="7945" width="18" style="164" customWidth="1"/>
    <col min="7946" max="7946" width="9.5703125" style="164" customWidth="1"/>
    <col min="7947" max="7947" width="10.140625" style="164" customWidth="1"/>
    <col min="7948" max="7948" width="11.28515625" style="164" customWidth="1"/>
    <col min="7949" max="7949" width="11.85546875" style="164" customWidth="1"/>
    <col min="7950" max="7950" width="9.7109375" style="164" customWidth="1"/>
    <col min="7951" max="7951" width="7.7109375" style="164" bestFit="1" customWidth="1"/>
    <col min="7952" max="7952" width="6.5703125" style="164" customWidth="1"/>
    <col min="7953" max="7953" width="2.140625" style="164" bestFit="1" customWidth="1"/>
    <col min="7954" max="7954" width="13.42578125" style="164" bestFit="1" customWidth="1"/>
    <col min="7955" max="7955" width="6.140625" style="164" bestFit="1" customWidth="1"/>
    <col min="7956" max="7957" width="9.140625" style="164"/>
    <col min="7958" max="7958" width="7.7109375" style="164" bestFit="1" customWidth="1"/>
    <col min="7959" max="7959" width="5.7109375" style="164" bestFit="1" customWidth="1"/>
    <col min="7960" max="7960" width="2.140625" style="164" bestFit="1" customWidth="1"/>
    <col min="7961" max="7961" width="13.42578125" style="164" bestFit="1" customWidth="1"/>
    <col min="7962" max="7962" width="6.140625" style="164" bestFit="1" customWidth="1"/>
    <col min="7963" max="7964" width="9.140625" style="164"/>
    <col min="7965" max="7965" width="12" style="164" bestFit="1" customWidth="1"/>
    <col min="7966" max="8192" width="9.140625" style="164"/>
    <col min="8193" max="8196" width="3.140625" style="164" customWidth="1"/>
    <col min="8197" max="8199" width="13.5703125" style="164" customWidth="1"/>
    <col min="8200" max="8200" width="18.140625" style="164" customWidth="1"/>
    <col min="8201" max="8201" width="18" style="164" customWidth="1"/>
    <col min="8202" max="8202" width="9.5703125" style="164" customWidth="1"/>
    <col min="8203" max="8203" width="10.140625" style="164" customWidth="1"/>
    <col min="8204" max="8204" width="11.28515625" style="164" customWidth="1"/>
    <col min="8205" max="8205" width="11.85546875" style="164" customWidth="1"/>
    <col min="8206" max="8206" width="9.7109375" style="164" customWidth="1"/>
    <col min="8207" max="8207" width="7.7109375" style="164" bestFit="1" customWidth="1"/>
    <col min="8208" max="8208" width="6.5703125" style="164" customWidth="1"/>
    <col min="8209" max="8209" width="2.140625" style="164" bestFit="1" customWidth="1"/>
    <col min="8210" max="8210" width="13.42578125" style="164" bestFit="1" customWidth="1"/>
    <col min="8211" max="8211" width="6.140625" style="164" bestFit="1" customWidth="1"/>
    <col min="8212" max="8213" width="9.140625" style="164"/>
    <col min="8214" max="8214" width="7.7109375" style="164" bestFit="1" customWidth="1"/>
    <col min="8215" max="8215" width="5.7109375" style="164" bestFit="1" customWidth="1"/>
    <col min="8216" max="8216" width="2.140625" style="164" bestFit="1" customWidth="1"/>
    <col min="8217" max="8217" width="13.42578125" style="164" bestFit="1" customWidth="1"/>
    <col min="8218" max="8218" width="6.140625" style="164" bestFit="1" customWidth="1"/>
    <col min="8219" max="8220" width="9.140625" style="164"/>
    <col min="8221" max="8221" width="12" style="164" bestFit="1" customWidth="1"/>
    <col min="8222" max="8448" width="9.140625" style="164"/>
    <col min="8449" max="8452" width="3.140625" style="164" customWidth="1"/>
    <col min="8453" max="8455" width="13.5703125" style="164" customWidth="1"/>
    <col min="8456" max="8456" width="18.140625" style="164" customWidth="1"/>
    <col min="8457" max="8457" width="18" style="164" customWidth="1"/>
    <col min="8458" max="8458" width="9.5703125" style="164" customWidth="1"/>
    <col min="8459" max="8459" width="10.140625" style="164" customWidth="1"/>
    <col min="8460" max="8460" width="11.28515625" style="164" customWidth="1"/>
    <col min="8461" max="8461" width="11.85546875" style="164" customWidth="1"/>
    <col min="8462" max="8462" width="9.7109375" style="164" customWidth="1"/>
    <col min="8463" max="8463" width="7.7109375" style="164" bestFit="1" customWidth="1"/>
    <col min="8464" max="8464" width="6.5703125" style="164" customWidth="1"/>
    <col min="8465" max="8465" width="2.140625" style="164" bestFit="1" customWidth="1"/>
    <col min="8466" max="8466" width="13.42578125" style="164" bestFit="1" customWidth="1"/>
    <col min="8467" max="8467" width="6.140625" style="164" bestFit="1" customWidth="1"/>
    <col min="8468" max="8469" width="9.140625" style="164"/>
    <col min="8470" max="8470" width="7.7109375" style="164" bestFit="1" customWidth="1"/>
    <col min="8471" max="8471" width="5.7109375" style="164" bestFit="1" customWidth="1"/>
    <col min="8472" max="8472" width="2.140625" style="164" bestFit="1" customWidth="1"/>
    <col min="8473" max="8473" width="13.42578125" style="164" bestFit="1" customWidth="1"/>
    <col min="8474" max="8474" width="6.140625" style="164" bestFit="1" customWidth="1"/>
    <col min="8475" max="8476" width="9.140625" style="164"/>
    <col min="8477" max="8477" width="12" style="164" bestFit="1" customWidth="1"/>
    <col min="8478" max="8704" width="9.140625" style="164"/>
    <col min="8705" max="8708" width="3.140625" style="164" customWidth="1"/>
    <col min="8709" max="8711" width="13.5703125" style="164" customWidth="1"/>
    <col min="8712" max="8712" width="18.140625" style="164" customWidth="1"/>
    <col min="8713" max="8713" width="18" style="164" customWidth="1"/>
    <col min="8714" max="8714" width="9.5703125" style="164" customWidth="1"/>
    <col min="8715" max="8715" width="10.140625" style="164" customWidth="1"/>
    <col min="8716" max="8716" width="11.28515625" style="164" customWidth="1"/>
    <col min="8717" max="8717" width="11.85546875" style="164" customWidth="1"/>
    <col min="8718" max="8718" width="9.7109375" style="164" customWidth="1"/>
    <col min="8719" max="8719" width="7.7109375" style="164" bestFit="1" customWidth="1"/>
    <col min="8720" max="8720" width="6.5703125" style="164" customWidth="1"/>
    <col min="8721" max="8721" width="2.140625" style="164" bestFit="1" customWidth="1"/>
    <col min="8722" max="8722" width="13.42578125" style="164" bestFit="1" customWidth="1"/>
    <col min="8723" max="8723" width="6.140625" style="164" bestFit="1" customWidth="1"/>
    <col min="8724" max="8725" width="9.140625" style="164"/>
    <col min="8726" max="8726" width="7.7109375" style="164" bestFit="1" customWidth="1"/>
    <col min="8727" max="8727" width="5.7109375" style="164" bestFit="1" customWidth="1"/>
    <col min="8728" max="8728" width="2.140625" style="164" bestFit="1" customWidth="1"/>
    <col min="8729" max="8729" width="13.42578125" style="164" bestFit="1" customWidth="1"/>
    <col min="8730" max="8730" width="6.140625" style="164" bestFit="1" customWidth="1"/>
    <col min="8731" max="8732" width="9.140625" style="164"/>
    <col min="8733" max="8733" width="12" style="164" bestFit="1" customWidth="1"/>
    <col min="8734" max="8960" width="9.140625" style="164"/>
    <col min="8961" max="8964" width="3.140625" style="164" customWidth="1"/>
    <col min="8965" max="8967" width="13.5703125" style="164" customWidth="1"/>
    <col min="8968" max="8968" width="18.140625" style="164" customWidth="1"/>
    <col min="8969" max="8969" width="18" style="164" customWidth="1"/>
    <col min="8970" max="8970" width="9.5703125" style="164" customWidth="1"/>
    <col min="8971" max="8971" width="10.140625" style="164" customWidth="1"/>
    <col min="8972" max="8972" width="11.28515625" style="164" customWidth="1"/>
    <col min="8973" max="8973" width="11.85546875" style="164" customWidth="1"/>
    <col min="8974" max="8974" width="9.7109375" style="164" customWidth="1"/>
    <col min="8975" max="8975" width="7.7109375" style="164" bestFit="1" customWidth="1"/>
    <col min="8976" max="8976" width="6.5703125" style="164" customWidth="1"/>
    <col min="8977" max="8977" width="2.140625" style="164" bestFit="1" customWidth="1"/>
    <col min="8978" max="8978" width="13.42578125" style="164" bestFit="1" customWidth="1"/>
    <col min="8979" max="8979" width="6.140625" style="164" bestFit="1" customWidth="1"/>
    <col min="8980" max="8981" width="9.140625" style="164"/>
    <col min="8982" max="8982" width="7.7109375" style="164" bestFit="1" customWidth="1"/>
    <col min="8983" max="8983" width="5.7109375" style="164" bestFit="1" customWidth="1"/>
    <col min="8984" max="8984" width="2.140625" style="164" bestFit="1" customWidth="1"/>
    <col min="8985" max="8985" width="13.42578125" style="164" bestFit="1" customWidth="1"/>
    <col min="8986" max="8986" width="6.140625" style="164" bestFit="1" customWidth="1"/>
    <col min="8987" max="8988" width="9.140625" style="164"/>
    <col min="8989" max="8989" width="12" style="164" bestFit="1" customWidth="1"/>
    <col min="8990" max="9216" width="9.140625" style="164"/>
    <col min="9217" max="9220" width="3.140625" style="164" customWidth="1"/>
    <col min="9221" max="9223" width="13.5703125" style="164" customWidth="1"/>
    <col min="9224" max="9224" width="18.140625" style="164" customWidth="1"/>
    <col min="9225" max="9225" width="18" style="164" customWidth="1"/>
    <col min="9226" max="9226" width="9.5703125" style="164" customWidth="1"/>
    <col min="9227" max="9227" width="10.140625" style="164" customWidth="1"/>
    <col min="9228" max="9228" width="11.28515625" style="164" customWidth="1"/>
    <col min="9229" max="9229" width="11.85546875" style="164" customWidth="1"/>
    <col min="9230" max="9230" width="9.7109375" style="164" customWidth="1"/>
    <col min="9231" max="9231" width="7.7109375" style="164" bestFit="1" customWidth="1"/>
    <col min="9232" max="9232" width="6.5703125" style="164" customWidth="1"/>
    <col min="9233" max="9233" width="2.140625" style="164" bestFit="1" customWidth="1"/>
    <col min="9234" max="9234" width="13.42578125" style="164" bestFit="1" customWidth="1"/>
    <col min="9235" max="9235" width="6.140625" style="164" bestFit="1" customWidth="1"/>
    <col min="9236" max="9237" width="9.140625" style="164"/>
    <col min="9238" max="9238" width="7.7109375" style="164" bestFit="1" customWidth="1"/>
    <col min="9239" max="9239" width="5.7109375" style="164" bestFit="1" customWidth="1"/>
    <col min="9240" max="9240" width="2.140625" style="164" bestFit="1" customWidth="1"/>
    <col min="9241" max="9241" width="13.42578125" style="164" bestFit="1" customWidth="1"/>
    <col min="9242" max="9242" width="6.140625" style="164" bestFit="1" customWidth="1"/>
    <col min="9243" max="9244" width="9.140625" style="164"/>
    <col min="9245" max="9245" width="12" style="164" bestFit="1" customWidth="1"/>
    <col min="9246" max="9472" width="9.140625" style="164"/>
    <col min="9473" max="9476" width="3.140625" style="164" customWidth="1"/>
    <col min="9477" max="9479" width="13.5703125" style="164" customWidth="1"/>
    <col min="9480" max="9480" width="18.140625" style="164" customWidth="1"/>
    <col min="9481" max="9481" width="18" style="164" customWidth="1"/>
    <col min="9482" max="9482" width="9.5703125" style="164" customWidth="1"/>
    <col min="9483" max="9483" width="10.140625" style="164" customWidth="1"/>
    <col min="9484" max="9484" width="11.28515625" style="164" customWidth="1"/>
    <col min="9485" max="9485" width="11.85546875" style="164" customWidth="1"/>
    <col min="9486" max="9486" width="9.7109375" style="164" customWidth="1"/>
    <col min="9487" max="9487" width="7.7109375" style="164" bestFit="1" customWidth="1"/>
    <col min="9488" max="9488" width="6.5703125" style="164" customWidth="1"/>
    <col min="9489" max="9489" width="2.140625" style="164" bestFit="1" customWidth="1"/>
    <col min="9490" max="9490" width="13.42578125" style="164" bestFit="1" customWidth="1"/>
    <col min="9491" max="9491" width="6.140625" style="164" bestFit="1" customWidth="1"/>
    <col min="9492" max="9493" width="9.140625" style="164"/>
    <col min="9494" max="9494" width="7.7109375" style="164" bestFit="1" customWidth="1"/>
    <col min="9495" max="9495" width="5.7109375" style="164" bestFit="1" customWidth="1"/>
    <col min="9496" max="9496" width="2.140625" style="164" bestFit="1" customWidth="1"/>
    <col min="9497" max="9497" width="13.42578125" style="164" bestFit="1" customWidth="1"/>
    <col min="9498" max="9498" width="6.140625" style="164" bestFit="1" customWidth="1"/>
    <col min="9499" max="9500" width="9.140625" style="164"/>
    <col min="9501" max="9501" width="12" style="164" bestFit="1" customWidth="1"/>
    <col min="9502" max="9728" width="9.140625" style="164"/>
    <col min="9729" max="9732" width="3.140625" style="164" customWidth="1"/>
    <col min="9733" max="9735" width="13.5703125" style="164" customWidth="1"/>
    <col min="9736" max="9736" width="18.140625" style="164" customWidth="1"/>
    <col min="9737" max="9737" width="18" style="164" customWidth="1"/>
    <col min="9738" max="9738" width="9.5703125" style="164" customWidth="1"/>
    <col min="9739" max="9739" width="10.140625" style="164" customWidth="1"/>
    <col min="9740" max="9740" width="11.28515625" style="164" customWidth="1"/>
    <col min="9741" max="9741" width="11.85546875" style="164" customWidth="1"/>
    <col min="9742" max="9742" width="9.7109375" style="164" customWidth="1"/>
    <col min="9743" max="9743" width="7.7109375" style="164" bestFit="1" customWidth="1"/>
    <col min="9744" max="9744" width="6.5703125" style="164" customWidth="1"/>
    <col min="9745" max="9745" width="2.140625" style="164" bestFit="1" customWidth="1"/>
    <col min="9746" max="9746" width="13.42578125" style="164" bestFit="1" customWidth="1"/>
    <col min="9747" max="9747" width="6.140625" style="164" bestFit="1" customWidth="1"/>
    <col min="9748" max="9749" width="9.140625" style="164"/>
    <col min="9750" max="9750" width="7.7109375" style="164" bestFit="1" customWidth="1"/>
    <col min="9751" max="9751" width="5.7109375" style="164" bestFit="1" customWidth="1"/>
    <col min="9752" max="9752" width="2.140625" style="164" bestFit="1" customWidth="1"/>
    <col min="9753" max="9753" width="13.42578125" style="164" bestFit="1" customWidth="1"/>
    <col min="9754" max="9754" width="6.140625" style="164" bestFit="1" customWidth="1"/>
    <col min="9755" max="9756" width="9.140625" style="164"/>
    <col min="9757" max="9757" width="12" style="164" bestFit="1" customWidth="1"/>
    <col min="9758" max="9984" width="9.140625" style="164"/>
    <col min="9985" max="9988" width="3.140625" style="164" customWidth="1"/>
    <col min="9989" max="9991" width="13.5703125" style="164" customWidth="1"/>
    <col min="9992" max="9992" width="18.140625" style="164" customWidth="1"/>
    <col min="9993" max="9993" width="18" style="164" customWidth="1"/>
    <col min="9994" max="9994" width="9.5703125" style="164" customWidth="1"/>
    <col min="9995" max="9995" width="10.140625" style="164" customWidth="1"/>
    <col min="9996" max="9996" width="11.28515625" style="164" customWidth="1"/>
    <col min="9997" max="9997" width="11.85546875" style="164" customWidth="1"/>
    <col min="9998" max="9998" width="9.7109375" style="164" customWidth="1"/>
    <col min="9999" max="9999" width="7.7109375" style="164" bestFit="1" customWidth="1"/>
    <col min="10000" max="10000" width="6.5703125" style="164" customWidth="1"/>
    <col min="10001" max="10001" width="2.140625" style="164" bestFit="1" customWidth="1"/>
    <col min="10002" max="10002" width="13.42578125" style="164" bestFit="1" customWidth="1"/>
    <col min="10003" max="10003" width="6.140625" style="164" bestFit="1" customWidth="1"/>
    <col min="10004" max="10005" width="9.140625" style="164"/>
    <col min="10006" max="10006" width="7.7109375" style="164" bestFit="1" customWidth="1"/>
    <col min="10007" max="10007" width="5.7109375" style="164" bestFit="1" customWidth="1"/>
    <col min="10008" max="10008" width="2.140625" style="164" bestFit="1" customWidth="1"/>
    <col min="10009" max="10009" width="13.42578125" style="164" bestFit="1" customWidth="1"/>
    <col min="10010" max="10010" width="6.140625" style="164" bestFit="1" customWidth="1"/>
    <col min="10011" max="10012" width="9.140625" style="164"/>
    <col min="10013" max="10013" width="12" style="164" bestFit="1" customWidth="1"/>
    <col min="10014" max="10240" width="9.140625" style="164"/>
    <col min="10241" max="10244" width="3.140625" style="164" customWidth="1"/>
    <col min="10245" max="10247" width="13.5703125" style="164" customWidth="1"/>
    <col min="10248" max="10248" width="18.140625" style="164" customWidth="1"/>
    <col min="10249" max="10249" width="18" style="164" customWidth="1"/>
    <col min="10250" max="10250" width="9.5703125" style="164" customWidth="1"/>
    <col min="10251" max="10251" width="10.140625" style="164" customWidth="1"/>
    <col min="10252" max="10252" width="11.28515625" style="164" customWidth="1"/>
    <col min="10253" max="10253" width="11.85546875" style="164" customWidth="1"/>
    <col min="10254" max="10254" width="9.7109375" style="164" customWidth="1"/>
    <col min="10255" max="10255" width="7.7109375" style="164" bestFit="1" customWidth="1"/>
    <col min="10256" max="10256" width="6.5703125" style="164" customWidth="1"/>
    <col min="10257" max="10257" width="2.140625" style="164" bestFit="1" customWidth="1"/>
    <col min="10258" max="10258" width="13.42578125" style="164" bestFit="1" customWidth="1"/>
    <col min="10259" max="10259" width="6.140625" style="164" bestFit="1" customWidth="1"/>
    <col min="10260" max="10261" width="9.140625" style="164"/>
    <col min="10262" max="10262" width="7.7109375" style="164" bestFit="1" customWidth="1"/>
    <col min="10263" max="10263" width="5.7109375" style="164" bestFit="1" customWidth="1"/>
    <col min="10264" max="10264" width="2.140625" style="164" bestFit="1" customWidth="1"/>
    <col min="10265" max="10265" width="13.42578125" style="164" bestFit="1" customWidth="1"/>
    <col min="10266" max="10266" width="6.140625" style="164" bestFit="1" customWidth="1"/>
    <col min="10267" max="10268" width="9.140625" style="164"/>
    <col min="10269" max="10269" width="12" style="164" bestFit="1" customWidth="1"/>
    <col min="10270" max="10496" width="9.140625" style="164"/>
    <col min="10497" max="10500" width="3.140625" style="164" customWidth="1"/>
    <col min="10501" max="10503" width="13.5703125" style="164" customWidth="1"/>
    <col min="10504" max="10504" width="18.140625" style="164" customWidth="1"/>
    <col min="10505" max="10505" width="18" style="164" customWidth="1"/>
    <col min="10506" max="10506" width="9.5703125" style="164" customWidth="1"/>
    <col min="10507" max="10507" width="10.140625" style="164" customWidth="1"/>
    <col min="10508" max="10508" width="11.28515625" style="164" customWidth="1"/>
    <col min="10509" max="10509" width="11.85546875" style="164" customWidth="1"/>
    <col min="10510" max="10510" width="9.7109375" style="164" customWidth="1"/>
    <col min="10511" max="10511" width="7.7109375" style="164" bestFit="1" customWidth="1"/>
    <col min="10512" max="10512" width="6.5703125" style="164" customWidth="1"/>
    <col min="10513" max="10513" width="2.140625" style="164" bestFit="1" customWidth="1"/>
    <col min="10514" max="10514" width="13.42578125" style="164" bestFit="1" customWidth="1"/>
    <col min="10515" max="10515" width="6.140625" style="164" bestFit="1" customWidth="1"/>
    <col min="10516" max="10517" width="9.140625" style="164"/>
    <col min="10518" max="10518" width="7.7109375" style="164" bestFit="1" customWidth="1"/>
    <col min="10519" max="10519" width="5.7109375" style="164" bestFit="1" customWidth="1"/>
    <col min="10520" max="10520" width="2.140625" style="164" bestFit="1" customWidth="1"/>
    <col min="10521" max="10521" width="13.42578125" style="164" bestFit="1" customWidth="1"/>
    <col min="10522" max="10522" width="6.140625" style="164" bestFit="1" customWidth="1"/>
    <col min="10523" max="10524" width="9.140625" style="164"/>
    <col min="10525" max="10525" width="12" style="164" bestFit="1" customWidth="1"/>
    <col min="10526" max="10752" width="9.140625" style="164"/>
    <col min="10753" max="10756" width="3.140625" style="164" customWidth="1"/>
    <col min="10757" max="10759" width="13.5703125" style="164" customWidth="1"/>
    <col min="10760" max="10760" width="18.140625" style="164" customWidth="1"/>
    <col min="10761" max="10761" width="18" style="164" customWidth="1"/>
    <col min="10762" max="10762" width="9.5703125" style="164" customWidth="1"/>
    <col min="10763" max="10763" width="10.140625" style="164" customWidth="1"/>
    <col min="10764" max="10764" width="11.28515625" style="164" customWidth="1"/>
    <col min="10765" max="10765" width="11.85546875" style="164" customWidth="1"/>
    <col min="10766" max="10766" width="9.7109375" style="164" customWidth="1"/>
    <col min="10767" max="10767" width="7.7109375" style="164" bestFit="1" customWidth="1"/>
    <col min="10768" max="10768" width="6.5703125" style="164" customWidth="1"/>
    <col min="10769" max="10769" width="2.140625" style="164" bestFit="1" customWidth="1"/>
    <col min="10770" max="10770" width="13.42578125" style="164" bestFit="1" customWidth="1"/>
    <col min="10771" max="10771" width="6.140625" style="164" bestFit="1" customWidth="1"/>
    <col min="10772" max="10773" width="9.140625" style="164"/>
    <col min="10774" max="10774" width="7.7109375" style="164" bestFit="1" customWidth="1"/>
    <col min="10775" max="10775" width="5.7109375" style="164" bestFit="1" customWidth="1"/>
    <col min="10776" max="10776" width="2.140625" style="164" bestFit="1" customWidth="1"/>
    <col min="10777" max="10777" width="13.42578125" style="164" bestFit="1" customWidth="1"/>
    <col min="10778" max="10778" width="6.140625" style="164" bestFit="1" customWidth="1"/>
    <col min="10779" max="10780" width="9.140625" style="164"/>
    <col min="10781" max="10781" width="12" style="164" bestFit="1" customWidth="1"/>
    <col min="10782" max="11008" width="9.140625" style="164"/>
    <col min="11009" max="11012" width="3.140625" style="164" customWidth="1"/>
    <col min="11013" max="11015" width="13.5703125" style="164" customWidth="1"/>
    <col min="11016" max="11016" width="18.140625" style="164" customWidth="1"/>
    <col min="11017" max="11017" width="18" style="164" customWidth="1"/>
    <col min="11018" max="11018" width="9.5703125" style="164" customWidth="1"/>
    <col min="11019" max="11019" width="10.140625" style="164" customWidth="1"/>
    <col min="11020" max="11020" width="11.28515625" style="164" customWidth="1"/>
    <col min="11021" max="11021" width="11.85546875" style="164" customWidth="1"/>
    <col min="11022" max="11022" width="9.7109375" style="164" customWidth="1"/>
    <col min="11023" max="11023" width="7.7109375" style="164" bestFit="1" customWidth="1"/>
    <col min="11024" max="11024" width="6.5703125" style="164" customWidth="1"/>
    <col min="11025" max="11025" width="2.140625" style="164" bestFit="1" customWidth="1"/>
    <col min="11026" max="11026" width="13.42578125" style="164" bestFit="1" customWidth="1"/>
    <col min="11027" max="11027" width="6.140625" style="164" bestFit="1" customWidth="1"/>
    <col min="11028" max="11029" width="9.140625" style="164"/>
    <col min="11030" max="11030" width="7.7109375" style="164" bestFit="1" customWidth="1"/>
    <col min="11031" max="11031" width="5.7109375" style="164" bestFit="1" customWidth="1"/>
    <col min="11032" max="11032" width="2.140625" style="164" bestFit="1" customWidth="1"/>
    <col min="11033" max="11033" width="13.42578125" style="164" bestFit="1" customWidth="1"/>
    <col min="11034" max="11034" width="6.140625" style="164" bestFit="1" customWidth="1"/>
    <col min="11035" max="11036" width="9.140625" style="164"/>
    <col min="11037" max="11037" width="12" style="164" bestFit="1" customWidth="1"/>
    <col min="11038" max="11264" width="9.140625" style="164"/>
    <col min="11265" max="11268" width="3.140625" style="164" customWidth="1"/>
    <col min="11269" max="11271" width="13.5703125" style="164" customWidth="1"/>
    <col min="11272" max="11272" width="18.140625" style="164" customWidth="1"/>
    <col min="11273" max="11273" width="18" style="164" customWidth="1"/>
    <col min="11274" max="11274" width="9.5703125" style="164" customWidth="1"/>
    <col min="11275" max="11275" width="10.140625" style="164" customWidth="1"/>
    <col min="11276" max="11276" width="11.28515625" style="164" customWidth="1"/>
    <col min="11277" max="11277" width="11.85546875" style="164" customWidth="1"/>
    <col min="11278" max="11278" width="9.7109375" style="164" customWidth="1"/>
    <col min="11279" max="11279" width="7.7109375" style="164" bestFit="1" customWidth="1"/>
    <col min="11280" max="11280" width="6.5703125" style="164" customWidth="1"/>
    <col min="11281" max="11281" width="2.140625" style="164" bestFit="1" customWidth="1"/>
    <col min="11282" max="11282" width="13.42578125" style="164" bestFit="1" customWidth="1"/>
    <col min="11283" max="11283" width="6.140625" style="164" bestFit="1" customWidth="1"/>
    <col min="11284" max="11285" width="9.140625" style="164"/>
    <col min="11286" max="11286" width="7.7109375" style="164" bestFit="1" customWidth="1"/>
    <col min="11287" max="11287" width="5.7109375" style="164" bestFit="1" customWidth="1"/>
    <col min="11288" max="11288" width="2.140625" style="164" bestFit="1" customWidth="1"/>
    <col min="11289" max="11289" width="13.42578125" style="164" bestFit="1" customWidth="1"/>
    <col min="11290" max="11290" width="6.140625" style="164" bestFit="1" customWidth="1"/>
    <col min="11291" max="11292" width="9.140625" style="164"/>
    <col min="11293" max="11293" width="12" style="164" bestFit="1" customWidth="1"/>
    <col min="11294" max="11520" width="9.140625" style="164"/>
    <col min="11521" max="11524" width="3.140625" style="164" customWidth="1"/>
    <col min="11525" max="11527" width="13.5703125" style="164" customWidth="1"/>
    <col min="11528" max="11528" width="18.140625" style="164" customWidth="1"/>
    <col min="11529" max="11529" width="18" style="164" customWidth="1"/>
    <col min="11530" max="11530" width="9.5703125" style="164" customWidth="1"/>
    <col min="11531" max="11531" width="10.140625" style="164" customWidth="1"/>
    <col min="11532" max="11532" width="11.28515625" style="164" customWidth="1"/>
    <col min="11533" max="11533" width="11.85546875" style="164" customWidth="1"/>
    <col min="11534" max="11534" width="9.7109375" style="164" customWidth="1"/>
    <col min="11535" max="11535" width="7.7109375" style="164" bestFit="1" customWidth="1"/>
    <col min="11536" max="11536" width="6.5703125" style="164" customWidth="1"/>
    <col min="11537" max="11537" width="2.140625" style="164" bestFit="1" customWidth="1"/>
    <col min="11538" max="11538" width="13.42578125" style="164" bestFit="1" customWidth="1"/>
    <col min="11539" max="11539" width="6.140625" style="164" bestFit="1" customWidth="1"/>
    <col min="11540" max="11541" width="9.140625" style="164"/>
    <col min="11542" max="11542" width="7.7109375" style="164" bestFit="1" customWidth="1"/>
    <col min="11543" max="11543" width="5.7109375" style="164" bestFit="1" customWidth="1"/>
    <col min="11544" max="11544" width="2.140625" style="164" bestFit="1" customWidth="1"/>
    <col min="11545" max="11545" width="13.42578125" style="164" bestFit="1" customWidth="1"/>
    <col min="11546" max="11546" width="6.140625" style="164" bestFit="1" customWidth="1"/>
    <col min="11547" max="11548" width="9.140625" style="164"/>
    <col min="11549" max="11549" width="12" style="164" bestFit="1" customWidth="1"/>
    <col min="11550" max="11776" width="9.140625" style="164"/>
    <col min="11777" max="11780" width="3.140625" style="164" customWidth="1"/>
    <col min="11781" max="11783" width="13.5703125" style="164" customWidth="1"/>
    <col min="11784" max="11784" width="18.140625" style="164" customWidth="1"/>
    <col min="11785" max="11785" width="18" style="164" customWidth="1"/>
    <col min="11786" max="11786" width="9.5703125" style="164" customWidth="1"/>
    <col min="11787" max="11787" width="10.140625" style="164" customWidth="1"/>
    <col min="11788" max="11788" width="11.28515625" style="164" customWidth="1"/>
    <col min="11789" max="11789" width="11.85546875" style="164" customWidth="1"/>
    <col min="11790" max="11790" width="9.7109375" style="164" customWidth="1"/>
    <col min="11791" max="11791" width="7.7109375" style="164" bestFit="1" customWidth="1"/>
    <col min="11792" max="11792" width="6.5703125" style="164" customWidth="1"/>
    <col min="11793" max="11793" width="2.140625" style="164" bestFit="1" customWidth="1"/>
    <col min="11794" max="11794" width="13.42578125" style="164" bestFit="1" customWidth="1"/>
    <col min="11795" max="11795" width="6.140625" style="164" bestFit="1" customWidth="1"/>
    <col min="11796" max="11797" width="9.140625" style="164"/>
    <col min="11798" max="11798" width="7.7109375" style="164" bestFit="1" customWidth="1"/>
    <col min="11799" max="11799" width="5.7109375" style="164" bestFit="1" customWidth="1"/>
    <col min="11800" max="11800" width="2.140625" style="164" bestFit="1" customWidth="1"/>
    <col min="11801" max="11801" width="13.42578125" style="164" bestFit="1" customWidth="1"/>
    <col min="11802" max="11802" width="6.140625" style="164" bestFit="1" customWidth="1"/>
    <col min="11803" max="11804" width="9.140625" style="164"/>
    <col min="11805" max="11805" width="12" style="164" bestFit="1" customWidth="1"/>
    <col min="11806" max="12032" width="9.140625" style="164"/>
    <col min="12033" max="12036" width="3.140625" style="164" customWidth="1"/>
    <col min="12037" max="12039" width="13.5703125" style="164" customWidth="1"/>
    <col min="12040" max="12040" width="18.140625" style="164" customWidth="1"/>
    <col min="12041" max="12041" width="18" style="164" customWidth="1"/>
    <col min="12042" max="12042" width="9.5703125" style="164" customWidth="1"/>
    <col min="12043" max="12043" width="10.140625" style="164" customWidth="1"/>
    <col min="12044" max="12044" width="11.28515625" style="164" customWidth="1"/>
    <col min="12045" max="12045" width="11.85546875" style="164" customWidth="1"/>
    <col min="12046" max="12046" width="9.7109375" style="164" customWidth="1"/>
    <col min="12047" max="12047" width="7.7109375" style="164" bestFit="1" customWidth="1"/>
    <col min="12048" max="12048" width="6.5703125" style="164" customWidth="1"/>
    <col min="12049" max="12049" width="2.140625" style="164" bestFit="1" customWidth="1"/>
    <col min="12050" max="12050" width="13.42578125" style="164" bestFit="1" customWidth="1"/>
    <col min="12051" max="12051" width="6.140625" style="164" bestFit="1" customWidth="1"/>
    <col min="12052" max="12053" width="9.140625" style="164"/>
    <col min="12054" max="12054" width="7.7109375" style="164" bestFit="1" customWidth="1"/>
    <col min="12055" max="12055" width="5.7109375" style="164" bestFit="1" customWidth="1"/>
    <col min="12056" max="12056" width="2.140625" style="164" bestFit="1" customWidth="1"/>
    <col min="12057" max="12057" width="13.42578125" style="164" bestFit="1" customWidth="1"/>
    <col min="12058" max="12058" width="6.140625" style="164" bestFit="1" customWidth="1"/>
    <col min="12059" max="12060" width="9.140625" style="164"/>
    <col min="12061" max="12061" width="12" style="164" bestFit="1" customWidth="1"/>
    <col min="12062" max="12288" width="9.140625" style="164"/>
    <col min="12289" max="12292" width="3.140625" style="164" customWidth="1"/>
    <col min="12293" max="12295" width="13.5703125" style="164" customWidth="1"/>
    <col min="12296" max="12296" width="18.140625" style="164" customWidth="1"/>
    <col min="12297" max="12297" width="18" style="164" customWidth="1"/>
    <col min="12298" max="12298" width="9.5703125" style="164" customWidth="1"/>
    <col min="12299" max="12299" width="10.140625" style="164" customWidth="1"/>
    <col min="12300" max="12300" width="11.28515625" style="164" customWidth="1"/>
    <col min="12301" max="12301" width="11.85546875" style="164" customWidth="1"/>
    <col min="12302" max="12302" width="9.7109375" style="164" customWidth="1"/>
    <col min="12303" max="12303" width="7.7109375" style="164" bestFit="1" customWidth="1"/>
    <col min="12304" max="12304" width="6.5703125" style="164" customWidth="1"/>
    <col min="12305" max="12305" width="2.140625" style="164" bestFit="1" customWidth="1"/>
    <col min="12306" max="12306" width="13.42578125" style="164" bestFit="1" customWidth="1"/>
    <col min="12307" max="12307" width="6.140625" style="164" bestFit="1" customWidth="1"/>
    <col min="12308" max="12309" width="9.140625" style="164"/>
    <col min="12310" max="12310" width="7.7109375" style="164" bestFit="1" customWidth="1"/>
    <col min="12311" max="12311" width="5.7109375" style="164" bestFit="1" customWidth="1"/>
    <col min="12312" max="12312" width="2.140625" style="164" bestFit="1" customWidth="1"/>
    <col min="12313" max="12313" width="13.42578125" style="164" bestFit="1" customWidth="1"/>
    <col min="12314" max="12314" width="6.140625" style="164" bestFit="1" customWidth="1"/>
    <col min="12315" max="12316" width="9.140625" style="164"/>
    <col min="12317" max="12317" width="12" style="164" bestFit="1" customWidth="1"/>
    <col min="12318" max="12544" width="9.140625" style="164"/>
    <col min="12545" max="12548" width="3.140625" style="164" customWidth="1"/>
    <col min="12549" max="12551" width="13.5703125" style="164" customWidth="1"/>
    <col min="12552" max="12552" width="18.140625" style="164" customWidth="1"/>
    <col min="12553" max="12553" width="18" style="164" customWidth="1"/>
    <col min="12554" max="12554" width="9.5703125" style="164" customWidth="1"/>
    <col min="12555" max="12555" width="10.140625" style="164" customWidth="1"/>
    <col min="12556" max="12556" width="11.28515625" style="164" customWidth="1"/>
    <col min="12557" max="12557" width="11.85546875" style="164" customWidth="1"/>
    <col min="12558" max="12558" width="9.7109375" style="164" customWidth="1"/>
    <col min="12559" max="12559" width="7.7109375" style="164" bestFit="1" customWidth="1"/>
    <col min="12560" max="12560" width="6.5703125" style="164" customWidth="1"/>
    <col min="12561" max="12561" width="2.140625" style="164" bestFit="1" customWidth="1"/>
    <col min="12562" max="12562" width="13.42578125" style="164" bestFit="1" customWidth="1"/>
    <col min="12563" max="12563" width="6.140625" style="164" bestFit="1" customWidth="1"/>
    <col min="12564" max="12565" width="9.140625" style="164"/>
    <col min="12566" max="12566" width="7.7109375" style="164" bestFit="1" customWidth="1"/>
    <col min="12567" max="12567" width="5.7109375" style="164" bestFit="1" customWidth="1"/>
    <col min="12568" max="12568" width="2.140625" style="164" bestFit="1" customWidth="1"/>
    <col min="12569" max="12569" width="13.42578125" style="164" bestFit="1" customWidth="1"/>
    <col min="12570" max="12570" width="6.140625" style="164" bestFit="1" customWidth="1"/>
    <col min="12571" max="12572" width="9.140625" style="164"/>
    <col min="12573" max="12573" width="12" style="164" bestFit="1" customWidth="1"/>
    <col min="12574" max="12800" width="9.140625" style="164"/>
    <col min="12801" max="12804" width="3.140625" style="164" customWidth="1"/>
    <col min="12805" max="12807" width="13.5703125" style="164" customWidth="1"/>
    <col min="12808" max="12808" width="18.140625" style="164" customWidth="1"/>
    <col min="12809" max="12809" width="18" style="164" customWidth="1"/>
    <col min="12810" max="12810" width="9.5703125" style="164" customWidth="1"/>
    <col min="12811" max="12811" width="10.140625" style="164" customWidth="1"/>
    <col min="12812" max="12812" width="11.28515625" style="164" customWidth="1"/>
    <col min="12813" max="12813" width="11.85546875" style="164" customWidth="1"/>
    <col min="12814" max="12814" width="9.7109375" style="164" customWidth="1"/>
    <col min="12815" max="12815" width="7.7109375" style="164" bestFit="1" customWidth="1"/>
    <col min="12816" max="12816" width="6.5703125" style="164" customWidth="1"/>
    <col min="12817" max="12817" width="2.140625" style="164" bestFit="1" customWidth="1"/>
    <col min="12818" max="12818" width="13.42578125" style="164" bestFit="1" customWidth="1"/>
    <col min="12819" max="12819" width="6.140625" style="164" bestFit="1" customWidth="1"/>
    <col min="12820" max="12821" width="9.140625" style="164"/>
    <col min="12822" max="12822" width="7.7109375" style="164" bestFit="1" customWidth="1"/>
    <col min="12823" max="12823" width="5.7109375" style="164" bestFit="1" customWidth="1"/>
    <col min="12824" max="12824" width="2.140625" style="164" bestFit="1" customWidth="1"/>
    <col min="12825" max="12825" width="13.42578125" style="164" bestFit="1" customWidth="1"/>
    <col min="12826" max="12826" width="6.140625" style="164" bestFit="1" customWidth="1"/>
    <col min="12827" max="12828" width="9.140625" style="164"/>
    <col min="12829" max="12829" width="12" style="164" bestFit="1" customWidth="1"/>
    <col min="12830" max="13056" width="9.140625" style="164"/>
    <col min="13057" max="13060" width="3.140625" style="164" customWidth="1"/>
    <col min="13061" max="13063" width="13.5703125" style="164" customWidth="1"/>
    <col min="13064" max="13064" width="18.140625" style="164" customWidth="1"/>
    <col min="13065" max="13065" width="18" style="164" customWidth="1"/>
    <col min="13066" max="13066" width="9.5703125" style="164" customWidth="1"/>
    <col min="13067" max="13067" width="10.140625" style="164" customWidth="1"/>
    <col min="13068" max="13068" width="11.28515625" style="164" customWidth="1"/>
    <col min="13069" max="13069" width="11.85546875" style="164" customWidth="1"/>
    <col min="13070" max="13070" width="9.7109375" style="164" customWidth="1"/>
    <col min="13071" max="13071" width="7.7109375" style="164" bestFit="1" customWidth="1"/>
    <col min="13072" max="13072" width="6.5703125" style="164" customWidth="1"/>
    <col min="13073" max="13073" width="2.140625" style="164" bestFit="1" customWidth="1"/>
    <col min="13074" max="13074" width="13.42578125" style="164" bestFit="1" customWidth="1"/>
    <col min="13075" max="13075" width="6.140625" style="164" bestFit="1" customWidth="1"/>
    <col min="13076" max="13077" width="9.140625" style="164"/>
    <col min="13078" max="13078" width="7.7109375" style="164" bestFit="1" customWidth="1"/>
    <col min="13079" max="13079" width="5.7109375" style="164" bestFit="1" customWidth="1"/>
    <col min="13080" max="13080" width="2.140625" style="164" bestFit="1" customWidth="1"/>
    <col min="13081" max="13081" width="13.42578125" style="164" bestFit="1" customWidth="1"/>
    <col min="13082" max="13082" width="6.140625" style="164" bestFit="1" customWidth="1"/>
    <col min="13083" max="13084" width="9.140625" style="164"/>
    <col min="13085" max="13085" width="12" style="164" bestFit="1" customWidth="1"/>
    <col min="13086" max="13312" width="9.140625" style="164"/>
    <col min="13313" max="13316" width="3.140625" style="164" customWidth="1"/>
    <col min="13317" max="13319" width="13.5703125" style="164" customWidth="1"/>
    <col min="13320" max="13320" width="18.140625" style="164" customWidth="1"/>
    <col min="13321" max="13321" width="18" style="164" customWidth="1"/>
    <col min="13322" max="13322" width="9.5703125" style="164" customWidth="1"/>
    <col min="13323" max="13323" width="10.140625" style="164" customWidth="1"/>
    <col min="13324" max="13324" width="11.28515625" style="164" customWidth="1"/>
    <col min="13325" max="13325" width="11.85546875" style="164" customWidth="1"/>
    <col min="13326" max="13326" width="9.7109375" style="164" customWidth="1"/>
    <col min="13327" max="13327" width="7.7109375" style="164" bestFit="1" customWidth="1"/>
    <col min="13328" max="13328" width="6.5703125" style="164" customWidth="1"/>
    <col min="13329" max="13329" width="2.140625" style="164" bestFit="1" customWidth="1"/>
    <col min="13330" max="13330" width="13.42578125" style="164" bestFit="1" customWidth="1"/>
    <col min="13331" max="13331" width="6.140625" style="164" bestFit="1" customWidth="1"/>
    <col min="13332" max="13333" width="9.140625" style="164"/>
    <col min="13334" max="13334" width="7.7109375" style="164" bestFit="1" customWidth="1"/>
    <col min="13335" max="13335" width="5.7109375" style="164" bestFit="1" customWidth="1"/>
    <col min="13336" max="13336" width="2.140625" style="164" bestFit="1" customWidth="1"/>
    <col min="13337" max="13337" width="13.42578125" style="164" bestFit="1" customWidth="1"/>
    <col min="13338" max="13338" width="6.140625" style="164" bestFit="1" customWidth="1"/>
    <col min="13339" max="13340" width="9.140625" style="164"/>
    <col min="13341" max="13341" width="12" style="164" bestFit="1" customWidth="1"/>
    <col min="13342" max="13568" width="9.140625" style="164"/>
    <col min="13569" max="13572" width="3.140625" style="164" customWidth="1"/>
    <col min="13573" max="13575" width="13.5703125" style="164" customWidth="1"/>
    <col min="13576" max="13576" width="18.140625" style="164" customWidth="1"/>
    <col min="13577" max="13577" width="18" style="164" customWidth="1"/>
    <col min="13578" max="13578" width="9.5703125" style="164" customWidth="1"/>
    <col min="13579" max="13579" width="10.140625" style="164" customWidth="1"/>
    <col min="13580" max="13580" width="11.28515625" style="164" customWidth="1"/>
    <col min="13581" max="13581" width="11.85546875" style="164" customWidth="1"/>
    <col min="13582" max="13582" width="9.7109375" style="164" customWidth="1"/>
    <col min="13583" max="13583" width="7.7109375" style="164" bestFit="1" customWidth="1"/>
    <col min="13584" max="13584" width="6.5703125" style="164" customWidth="1"/>
    <col min="13585" max="13585" width="2.140625" style="164" bestFit="1" customWidth="1"/>
    <col min="13586" max="13586" width="13.42578125" style="164" bestFit="1" customWidth="1"/>
    <col min="13587" max="13587" width="6.140625" style="164" bestFit="1" customWidth="1"/>
    <col min="13588" max="13589" width="9.140625" style="164"/>
    <col min="13590" max="13590" width="7.7109375" style="164" bestFit="1" customWidth="1"/>
    <col min="13591" max="13591" width="5.7109375" style="164" bestFit="1" customWidth="1"/>
    <col min="13592" max="13592" width="2.140625" style="164" bestFit="1" customWidth="1"/>
    <col min="13593" max="13593" width="13.42578125" style="164" bestFit="1" customWidth="1"/>
    <col min="13594" max="13594" width="6.140625" style="164" bestFit="1" customWidth="1"/>
    <col min="13595" max="13596" width="9.140625" style="164"/>
    <col min="13597" max="13597" width="12" style="164" bestFit="1" customWidth="1"/>
    <col min="13598" max="13824" width="9.140625" style="164"/>
    <col min="13825" max="13828" width="3.140625" style="164" customWidth="1"/>
    <col min="13829" max="13831" width="13.5703125" style="164" customWidth="1"/>
    <col min="13832" max="13832" width="18.140625" style="164" customWidth="1"/>
    <col min="13833" max="13833" width="18" style="164" customWidth="1"/>
    <col min="13834" max="13834" width="9.5703125" style="164" customWidth="1"/>
    <col min="13835" max="13835" width="10.140625" style="164" customWidth="1"/>
    <col min="13836" max="13836" width="11.28515625" style="164" customWidth="1"/>
    <col min="13837" max="13837" width="11.85546875" style="164" customWidth="1"/>
    <col min="13838" max="13838" width="9.7109375" style="164" customWidth="1"/>
    <col min="13839" max="13839" width="7.7109375" style="164" bestFit="1" customWidth="1"/>
    <col min="13840" max="13840" width="6.5703125" style="164" customWidth="1"/>
    <col min="13841" max="13841" width="2.140625" style="164" bestFit="1" customWidth="1"/>
    <col min="13842" max="13842" width="13.42578125" style="164" bestFit="1" customWidth="1"/>
    <col min="13843" max="13843" width="6.140625" style="164" bestFit="1" customWidth="1"/>
    <col min="13844" max="13845" width="9.140625" style="164"/>
    <col min="13846" max="13846" width="7.7109375" style="164" bestFit="1" customWidth="1"/>
    <col min="13847" max="13847" width="5.7109375" style="164" bestFit="1" customWidth="1"/>
    <col min="13848" max="13848" width="2.140625" style="164" bestFit="1" customWidth="1"/>
    <col min="13849" max="13849" width="13.42578125" style="164" bestFit="1" customWidth="1"/>
    <col min="13850" max="13850" width="6.140625" style="164" bestFit="1" customWidth="1"/>
    <col min="13851" max="13852" width="9.140625" style="164"/>
    <col min="13853" max="13853" width="12" style="164" bestFit="1" customWidth="1"/>
    <col min="13854" max="14080" width="9.140625" style="164"/>
    <col min="14081" max="14084" width="3.140625" style="164" customWidth="1"/>
    <col min="14085" max="14087" width="13.5703125" style="164" customWidth="1"/>
    <col min="14088" max="14088" width="18.140625" style="164" customWidth="1"/>
    <col min="14089" max="14089" width="18" style="164" customWidth="1"/>
    <col min="14090" max="14090" width="9.5703125" style="164" customWidth="1"/>
    <col min="14091" max="14091" width="10.140625" style="164" customWidth="1"/>
    <col min="14092" max="14092" width="11.28515625" style="164" customWidth="1"/>
    <col min="14093" max="14093" width="11.85546875" style="164" customWidth="1"/>
    <col min="14094" max="14094" width="9.7109375" style="164" customWidth="1"/>
    <col min="14095" max="14095" width="7.7109375" style="164" bestFit="1" customWidth="1"/>
    <col min="14096" max="14096" width="6.5703125" style="164" customWidth="1"/>
    <col min="14097" max="14097" width="2.140625" style="164" bestFit="1" customWidth="1"/>
    <col min="14098" max="14098" width="13.42578125" style="164" bestFit="1" customWidth="1"/>
    <col min="14099" max="14099" width="6.140625" style="164" bestFit="1" customWidth="1"/>
    <col min="14100" max="14101" width="9.140625" style="164"/>
    <col min="14102" max="14102" width="7.7109375" style="164" bestFit="1" customWidth="1"/>
    <col min="14103" max="14103" width="5.7109375" style="164" bestFit="1" customWidth="1"/>
    <col min="14104" max="14104" width="2.140625" style="164" bestFit="1" customWidth="1"/>
    <col min="14105" max="14105" width="13.42578125" style="164" bestFit="1" customWidth="1"/>
    <col min="14106" max="14106" width="6.140625" style="164" bestFit="1" customWidth="1"/>
    <col min="14107" max="14108" width="9.140625" style="164"/>
    <col min="14109" max="14109" width="12" style="164" bestFit="1" customWidth="1"/>
    <col min="14110" max="14336" width="9.140625" style="164"/>
    <col min="14337" max="14340" width="3.140625" style="164" customWidth="1"/>
    <col min="14341" max="14343" width="13.5703125" style="164" customWidth="1"/>
    <col min="14344" max="14344" width="18.140625" style="164" customWidth="1"/>
    <col min="14345" max="14345" width="18" style="164" customWidth="1"/>
    <col min="14346" max="14346" width="9.5703125" style="164" customWidth="1"/>
    <col min="14347" max="14347" width="10.140625" style="164" customWidth="1"/>
    <col min="14348" max="14348" width="11.28515625" style="164" customWidth="1"/>
    <col min="14349" max="14349" width="11.85546875" style="164" customWidth="1"/>
    <col min="14350" max="14350" width="9.7109375" style="164" customWidth="1"/>
    <col min="14351" max="14351" width="7.7109375" style="164" bestFit="1" customWidth="1"/>
    <col min="14352" max="14352" width="6.5703125" style="164" customWidth="1"/>
    <col min="14353" max="14353" width="2.140625" style="164" bestFit="1" customWidth="1"/>
    <col min="14354" max="14354" width="13.42578125" style="164" bestFit="1" customWidth="1"/>
    <col min="14355" max="14355" width="6.140625" style="164" bestFit="1" customWidth="1"/>
    <col min="14356" max="14357" width="9.140625" style="164"/>
    <col min="14358" max="14358" width="7.7109375" style="164" bestFit="1" customWidth="1"/>
    <col min="14359" max="14359" width="5.7109375" style="164" bestFit="1" customWidth="1"/>
    <col min="14360" max="14360" width="2.140625" style="164" bestFit="1" customWidth="1"/>
    <col min="14361" max="14361" width="13.42578125" style="164" bestFit="1" customWidth="1"/>
    <col min="14362" max="14362" width="6.140625" style="164" bestFit="1" customWidth="1"/>
    <col min="14363" max="14364" width="9.140625" style="164"/>
    <col min="14365" max="14365" width="12" style="164" bestFit="1" customWidth="1"/>
    <col min="14366" max="14592" width="9.140625" style="164"/>
    <col min="14593" max="14596" width="3.140625" style="164" customWidth="1"/>
    <col min="14597" max="14599" width="13.5703125" style="164" customWidth="1"/>
    <col min="14600" max="14600" width="18.140625" style="164" customWidth="1"/>
    <col min="14601" max="14601" width="18" style="164" customWidth="1"/>
    <col min="14602" max="14602" width="9.5703125" style="164" customWidth="1"/>
    <col min="14603" max="14603" width="10.140625" style="164" customWidth="1"/>
    <col min="14604" max="14604" width="11.28515625" style="164" customWidth="1"/>
    <col min="14605" max="14605" width="11.85546875" style="164" customWidth="1"/>
    <col min="14606" max="14606" width="9.7109375" style="164" customWidth="1"/>
    <col min="14607" max="14607" width="7.7109375" style="164" bestFit="1" customWidth="1"/>
    <col min="14608" max="14608" width="6.5703125" style="164" customWidth="1"/>
    <col min="14609" max="14609" width="2.140625" style="164" bestFit="1" customWidth="1"/>
    <col min="14610" max="14610" width="13.42578125" style="164" bestFit="1" customWidth="1"/>
    <col min="14611" max="14611" width="6.140625" style="164" bestFit="1" customWidth="1"/>
    <col min="14612" max="14613" width="9.140625" style="164"/>
    <col min="14614" max="14614" width="7.7109375" style="164" bestFit="1" customWidth="1"/>
    <col min="14615" max="14615" width="5.7109375" style="164" bestFit="1" customWidth="1"/>
    <col min="14616" max="14616" width="2.140625" style="164" bestFit="1" customWidth="1"/>
    <col min="14617" max="14617" width="13.42578125" style="164" bestFit="1" customWidth="1"/>
    <col min="14618" max="14618" width="6.140625" style="164" bestFit="1" customWidth="1"/>
    <col min="14619" max="14620" width="9.140625" style="164"/>
    <col min="14621" max="14621" width="12" style="164" bestFit="1" customWidth="1"/>
    <col min="14622" max="14848" width="9.140625" style="164"/>
    <col min="14849" max="14852" width="3.140625" style="164" customWidth="1"/>
    <col min="14853" max="14855" width="13.5703125" style="164" customWidth="1"/>
    <col min="14856" max="14856" width="18.140625" style="164" customWidth="1"/>
    <col min="14857" max="14857" width="18" style="164" customWidth="1"/>
    <col min="14858" max="14858" width="9.5703125" style="164" customWidth="1"/>
    <col min="14859" max="14859" width="10.140625" style="164" customWidth="1"/>
    <col min="14860" max="14860" width="11.28515625" style="164" customWidth="1"/>
    <col min="14861" max="14861" width="11.85546875" style="164" customWidth="1"/>
    <col min="14862" max="14862" width="9.7109375" style="164" customWidth="1"/>
    <col min="14863" max="14863" width="7.7109375" style="164" bestFit="1" customWidth="1"/>
    <col min="14864" max="14864" width="6.5703125" style="164" customWidth="1"/>
    <col min="14865" max="14865" width="2.140625" style="164" bestFit="1" customWidth="1"/>
    <col min="14866" max="14866" width="13.42578125" style="164" bestFit="1" customWidth="1"/>
    <col min="14867" max="14867" width="6.140625" style="164" bestFit="1" customWidth="1"/>
    <col min="14868" max="14869" width="9.140625" style="164"/>
    <col min="14870" max="14870" width="7.7109375" style="164" bestFit="1" customWidth="1"/>
    <col min="14871" max="14871" width="5.7109375" style="164" bestFit="1" customWidth="1"/>
    <col min="14872" max="14872" width="2.140625" style="164" bestFit="1" customWidth="1"/>
    <col min="14873" max="14873" width="13.42578125" style="164" bestFit="1" customWidth="1"/>
    <col min="14874" max="14874" width="6.140625" style="164" bestFit="1" customWidth="1"/>
    <col min="14875" max="14876" width="9.140625" style="164"/>
    <col min="14877" max="14877" width="12" style="164" bestFit="1" customWidth="1"/>
    <col min="14878" max="15104" width="9.140625" style="164"/>
    <col min="15105" max="15108" width="3.140625" style="164" customWidth="1"/>
    <col min="15109" max="15111" width="13.5703125" style="164" customWidth="1"/>
    <col min="15112" max="15112" width="18.140625" style="164" customWidth="1"/>
    <col min="15113" max="15113" width="18" style="164" customWidth="1"/>
    <col min="15114" max="15114" width="9.5703125" style="164" customWidth="1"/>
    <col min="15115" max="15115" width="10.140625" style="164" customWidth="1"/>
    <col min="15116" max="15116" width="11.28515625" style="164" customWidth="1"/>
    <col min="15117" max="15117" width="11.85546875" style="164" customWidth="1"/>
    <col min="15118" max="15118" width="9.7109375" style="164" customWidth="1"/>
    <col min="15119" max="15119" width="7.7109375" style="164" bestFit="1" customWidth="1"/>
    <col min="15120" max="15120" width="6.5703125" style="164" customWidth="1"/>
    <col min="15121" max="15121" width="2.140625" style="164" bestFit="1" customWidth="1"/>
    <col min="15122" max="15122" width="13.42578125" style="164" bestFit="1" customWidth="1"/>
    <col min="15123" max="15123" width="6.140625" style="164" bestFit="1" customWidth="1"/>
    <col min="15124" max="15125" width="9.140625" style="164"/>
    <col min="15126" max="15126" width="7.7109375" style="164" bestFit="1" customWidth="1"/>
    <col min="15127" max="15127" width="5.7109375" style="164" bestFit="1" customWidth="1"/>
    <col min="15128" max="15128" width="2.140625" style="164" bestFit="1" customWidth="1"/>
    <col min="15129" max="15129" width="13.42578125" style="164" bestFit="1" customWidth="1"/>
    <col min="15130" max="15130" width="6.140625" style="164" bestFit="1" customWidth="1"/>
    <col min="15131" max="15132" width="9.140625" style="164"/>
    <col min="15133" max="15133" width="12" style="164" bestFit="1" customWidth="1"/>
    <col min="15134" max="15360" width="9.140625" style="164"/>
    <col min="15361" max="15364" width="3.140625" style="164" customWidth="1"/>
    <col min="15365" max="15367" width="13.5703125" style="164" customWidth="1"/>
    <col min="15368" max="15368" width="18.140625" style="164" customWidth="1"/>
    <col min="15369" max="15369" width="18" style="164" customWidth="1"/>
    <col min="15370" max="15370" width="9.5703125" style="164" customWidth="1"/>
    <col min="15371" max="15371" width="10.140625" style="164" customWidth="1"/>
    <col min="15372" max="15372" width="11.28515625" style="164" customWidth="1"/>
    <col min="15373" max="15373" width="11.85546875" style="164" customWidth="1"/>
    <col min="15374" max="15374" width="9.7109375" style="164" customWidth="1"/>
    <col min="15375" max="15375" width="7.7109375" style="164" bestFit="1" customWidth="1"/>
    <col min="15376" max="15376" width="6.5703125" style="164" customWidth="1"/>
    <col min="15377" max="15377" width="2.140625" style="164" bestFit="1" customWidth="1"/>
    <col min="15378" max="15378" width="13.42578125" style="164" bestFit="1" customWidth="1"/>
    <col min="15379" max="15379" width="6.140625" style="164" bestFit="1" customWidth="1"/>
    <col min="15380" max="15381" width="9.140625" style="164"/>
    <col min="15382" max="15382" width="7.7109375" style="164" bestFit="1" customWidth="1"/>
    <col min="15383" max="15383" width="5.7109375" style="164" bestFit="1" customWidth="1"/>
    <col min="15384" max="15384" width="2.140625" style="164" bestFit="1" customWidth="1"/>
    <col min="15385" max="15385" width="13.42578125" style="164" bestFit="1" customWidth="1"/>
    <col min="15386" max="15386" width="6.140625" style="164" bestFit="1" customWidth="1"/>
    <col min="15387" max="15388" width="9.140625" style="164"/>
    <col min="15389" max="15389" width="12" style="164" bestFit="1" customWidth="1"/>
    <col min="15390" max="15616" width="9.140625" style="164"/>
    <col min="15617" max="15620" width="3.140625" style="164" customWidth="1"/>
    <col min="15621" max="15623" width="13.5703125" style="164" customWidth="1"/>
    <col min="15624" max="15624" width="18.140625" style="164" customWidth="1"/>
    <col min="15625" max="15625" width="18" style="164" customWidth="1"/>
    <col min="15626" max="15626" width="9.5703125" style="164" customWidth="1"/>
    <col min="15627" max="15627" width="10.140625" style="164" customWidth="1"/>
    <col min="15628" max="15628" width="11.28515625" style="164" customWidth="1"/>
    <col min="15629" max="15629" width="11.85546875" style="164" customWidth="1"/>
    <col min="15630" max="15630" width="9.7109375" style="164" customWidth="1"/>
    <col min="15631" max="15631" width="7.7109375" style="164" bestFit="1" customWidth="1"/>
    <col min="15632" max="15632" width="6.5703125" style="164" customWidth="1"/>
    <col min="15633" max="15633" width="2.140625" style="164" bestFit="1" customWidth="1"/>
    <col min="15634" max="15634" width="13.42578125" style="164" bestFit="1" customWidth="1"/>
    <col min="15635" max="15635" width="6.140625" style="164" bestFit="1" customWidth="1"/>
    <col min="15636" max="15637" width="9.140625" style="164"/>
    <col min="15638" max="15638" width="7.7109375" style="164" bestFit="1" customWidth="1"/>
    <col min="15639" max="15639" width="5.7109375" style="164" bestFit="1" customWidth="1"/>
    <col min="15640" max="15640" width="2.140625" style="164" bestFit="1" customWidth="1"/>
    <col min="15641" max="15641" width="13.42578125" style="164" bestFit="1" customWidth="1"/>
    <col min="15642" max="15642" width="6.140625" style="164" bestFit="1" customWidth="1"/>
    <col min="15643" max="15644" width="9.140625" style="164"/>
    <col min="15645" max="15645" width="12" style="164" bestFit="1" customWidth="1"/>
    <col min="15646" max="15872" width="9.140625" style="164"/>
    <col min="15873" max="15876" width="3.140625" style="164" customWidth="1"/>
    <col min="15877" max="15879" width="13.5703125" style="164" customWidth="1"/>
    <col min="15880" max="15880" width="18.140625" style="164" customWidth="1"/>
    <col min="15881" max="15881" width="18" style="164" customWidth="1"/>
    <col min="15882" max="15882" width="9.5703125" style="164" customWidth="1"/>
    <col min="15883" max="15883" width="10.140625" style="164" customWidth="1"/>
    <col min="15884" max="15884" width="11.28515625" style="164" customWidth="1"/>
    <col min="15885" max="15885" width="11.85546875" style="164" customWidth="1"/>
    <col min="15886" max="15886" width="9.7109375" style="164" customWidth="1"/>
    <col min="15887" max="15887" width="7.7109375" style="164" bestFit="1" customWidth="1"/>
    <col min="15888" max="15888" width="6.5703125" style="164" customWidth="1"/>
    <col min="15889" max="15889" width="2.140625" style="164" bestFit="1" customWidth="1"/>
    <col min="15890" max="15890" width="13.42578125" style="164" bestFit="1" customWidth="1"/>
    <col min="15891" max="15891" width="6.140625" style="164" bestFit="1" customWidth="1"/>
    <col min="15892" max="15893" width="9.140625" style="164"/>
    <col min="15894" max="15894" width="7.7109375" style="164" bestFit="1" customWidth="1"/>
    <col min="15895" max="15895" width="5.7109375" style="164" bestFit="1" customWidth="1"/>
    <col min="15896" max="15896" width="2.140625" style="164" bestFit="1" customWidth="1"/>
    <col min="15897" max="15897" width="13.42578125" style="164" bestFit="1" customWidth="1"/>
    <col min="15898" max="15898" width="6.140625" style="164" bestFit="1" customWidth="1"/>
    <col min="15899" max="15900" width="9.140625" style="164"/>
    <col min="15901" max="15901" width="12" style="164" bestFit="1" customWidth="1"/>
    <col min="15902" max="16128" width="9.140625" style="164"/>
    <col min="16129" max="16132" width="3.140625" style="164" customWidth="1"/>
    <col min="16133" max="16135" width="13.5703125" style="164" customWidth="1"/>
    <col min="16136" max="16136" width="18.140625" style="164" customWidth="1"/>
    <col min="16137" max="16137" width="18" style="164" customWidth="1"/>
    <col min="16138" max="16138" width="9.5703125" style="164" customWidth="1"/>
    <col min="16139" max="16139" width="10.140625" style="164" customWidth="1"/>
    <col min="16140" max="16140" width="11.28515625" style="164" customWidth="1"/>
    <col min="16141" max="16141" width="11.85546875" style="164" customWidth="1"/>
    <col min="16142" max="16142" width="9.7109375" style="164" customWidth="1"/>
    <col min="16143" max="16143" width="7.7109375" style="164" bestFit="1" customWidth="1"/>
    <col min="16144" max="16144" width="6.5703125" style="164" customWidth="1"/>
    <col min="16145" max="16145" width="2.140625" style="164" bestFit="1" customWidth="1"/>
    <col min="16146" max="16146" width="13.42578125" style="164" bestFit="1" customWidth="1"/>
    <col min="16147" max="16147" width="6.140625" style="164" bestFit="1" customWidth="1"/>
    <col min="16148" max="16149" width="9.140625" style="164"/>
    <col min="16150" max="16150" width="7.7109375" style="164" bestFit="1" customWidth="1"/>
    <col min="16151" max="16151" width="5.7109375" style="164" bestFit="1" customWidth="1"/>
    <col min="16152" max="16152" width="2.140625" style="164" bestFit="1" customWidth="1"/>
    <col min="16153" max="16153" width="13.42578125" style="164" bestFit="1" customWidth="1"/>
    <col min="16154" max="16154" width="6.140625" style="164" bestFit="1" customWidth="1"/>
    <col min="16155" max="16156" width="9.140625" style="164"/>
    <col min="16157" max="16157" width="12" style="164" bestFit="1" customWidth="1"/>
    <col min="16158" max="16384" width="9.140625" style="164"/>
  </cols>
  <sheetData>
    <row r="1" spans="1:7" s="154" customFormat="1">
      <c r="A1" s="153" t="s">
        <v>110</v>
      </c>
      <c r="D1" s="155"/>
      <c r="E1" s="156" t="s">
        <v>111</v>
      </c>
      <c r="F1" s="157" t="s">
        <v>112</v>
      </c>
      <c r="G1" s="156"/>
    </row>
    <row r="2" spans="1:7" s="159" customFormat="1">
      <c r="A2" s="158" t="s">
        <v>113</v>
      </c>
      <c r="D2" s="160"/>
      <c r="E2" s="161" t="s">
        <v>114</v>
      </c>
      <c r="F2" s="159" t="s">
        <v>205</v>
      </c>
      <c r="G2" s="162"/>
    </row>
    <row r="4" spans="1:7">
      <c r="A4" s="163" t="s">
        <v>115</v>
      </c>
    </row>
    <row r="5" spans="1:7">
      <c r="A5" s="165"/>
    </row>
    <row r="6" spans="1:7">
      <c r="C6" s="166" t="s">
        <v>116</v>
      </c>
    </row>
    <row r="7" spans="1:7">
      <c r="C7" s="166"/>
      <c r="D7" s="164" t="s">
        <v>117</v>
      </c>
    </row>
    <row r="8" spans="1:7">
      <c r="C8" s="166"/>
      <c r="E8" s="167" t="s">
        <v>118</v>
      </c>
    </row>
    <row r="9" spans="1:7">
      <c r="C9" s="166"/>
      <c r="E9" s="199"/>
    </row>
    <row r="10" spans="1:7">
      <c r="C10" s="166"/>
      <c r="D10" s="164" t="s">
        <v>119</v>
      </c>
    </row>
    <row r="11" spans="1:7" ht="13.5" customHeight="1">
      <c r="C11" s="166"/>
      <c r="E11" s="164" t="s">
        <v>120</v>
      </c>
    </row>
    <row r="12" spans="1:7" ht="13.5" customHeight="1">
      <c r="C12" s="166"/>
      <c r="E12" s="164" t="s">
        <v>121</v>
      </c>
    </row>
    <row r="13" spans="1:7" ht="13.5" customHeight="1">
      <c r="C13" s="166"/>
      <c r="E13" s="168" t="s">
        <v>122</v>
      </c>
    </row>
    <row r="14" spans="1:7" ht="13.5" customHeight="1">
      <c r="C14" s="166"/>
      <c r="E14" s="164" t="s">
        <v>206</v>
      </c>
    </row>
    <row r="15" spans="1:7" ht="13.5" customHeight="1">
      <c r="C15" s="166"/>
      <c r="E15" s="164" t="s">
        <v>123</v>
      </c>
    </row>
    <row r="16" spans="1:7">
      <c r="C16" s="166"/>
    </row>
    <row r="17" spans="3:10">
      <c r="C17" s="166"/>
      <c r="D17" s="164" t="s">
        <v>124</v>
      </c>
    </row>
    <row r="18" spans="3:10">
      <c r="C18" s="166"/>
      <c r="E18" s="168" t="s">
        <v>125</v>
      </c>
      <c r="F18" s="168"/>
      <c r="G18" s="168"/>
      <c r="H18" s="168"/>
      <c r="I18" s="168"/>
      <c r="J18" s="168"/>
    </row>
    <row r="19" spans="3:10">
      <c r="C19" s="166"/>
      <c r="E19" s="168" t="s">
        <v>126</v>
      </c>
      <c r="F19" s="168"/>
      <c r="G19" s="168"/>
      <c r="H19" s="168"/>
      <c r="I19" s="168"/>
      <c r="J19" s="168"/>
    </row>
    <row r="20" spans="3:10">
      <c r="C20" s="166"/>
      <c r="E20" s="168" t="s">
        <v>127</v>
      </c>
      <c r="F20" s="168"/>
      <c r="G20" s="168"/>
      <c r="H20" s="168"/>
      <c r="I20" s="168"/>
      <c r="J20" s="168"/>
    </row>
    <row r="21" spans="3:10">
      <c r="C21" s="166"/>
    </row>
    <row r="22" spans="3:10">
      <c r="C22" s="166"/>
      <c r="D22" s="164" t="s">
        <v>128</v>
      </c>
    </row>
    <row r="23" spans="3:10">
      <c r="C23" s="166"/>
      <c r="E23" s="164" t="s">
        <v>129</v>
      </c>
    </row>
    <row r="24" spans="3:10">
      <c r="C24" s="166"/>
      <c r="E24" s="164" t="s">
        <v>130</v>
      </c>
    </row>
    <row r="25" spans="3:10">
      <c r="C25" s="166"/>
    </row>
    <row r="26" spans="3:10">
      <c r="C26" s="166"/>
      <c r="D26" s="164" t="s">
        <v>131</v>
      </c>
    </row>
    <row r="27" spans="3:10">
      <c r="C27" s="166"/>
      <c r="E27" s="164" t="s">
        <v>132</v>
      </c>
    </row>
    <row r="28" spans="3:10">
      <c r="C28" s="166"/>
      <c r="E28" s="169" t="s">
        <v>133</v>
      </c>
    </row>
    <row r="29" spans="3:10">
      <c r="C29" s="166"/>
      <c r="E29" s="168"/>
      <c r="F29" s="168"/>
      <c r="G29" s="168"/>
      <c r="H29" s="168"/>
      <c r="I29" s="168"/>
    </row>
    <row r="30" spans="3:10">
      <c r="C30" s="166"/>
    </row>
    <row r="31" spans="3:10">
      <c r="C31" s="166" t="s">
        <v>134</v>
      </c>
    </row>
    <row r="32" spans="3:10">
      <c r="C32" s="166"/>
    </row>
    <row r="35" spans="5:44" ht="15.75">
      <c r="E35" s="170" t="s">
        <v>135</v>
      </c>
      <c r="F35" s="171" t="s">
        <v>136</v>
      </c>
      <c r="K35" s="168" t="s">
        <v>137</v>
      </c>
      <c r="L35" s="168"/>
      <c r="M35" s="168"/>
      <c r="N35" s="168"/>
    </row>
    <row r="36" spans="5:44" ht="15.75">
      <c r="E36" s="170" t="s">
        <v>138</v>
      </c>
      <c r="F36" s="172" t="s">
        <v>139</v>
      </c>
      <c r="G36" s="171"/>
      <c r="K36" s="164" t="s">
        <v>140</v>
      </c>
    </row>
    <row r="37" spans="5:44">
      <c r="E37" s="170"/>
      <c r="F37" s="172"/>
      <c r="G37" s="171"/>
    </row>
    <row r="38" spans="5:44" ht="27">
      <c r="F38" s="173" t="s">
        <v>83</v>
      </c>
      <c r="G38" s="173" t="s">
        <v>85</v>
      </c>
      <c r="H38" s="173" t="s">
        <v>141</v>
      </c>
      <c r="I38" s="173" t="s">
        <v>142</v>
      </c>
      <c r="J38" s="173" t="s">
        <v>143</v>
      </c>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row>
    <row r="39" spans="5:44" ht="15">
      <c r="F39" s="174" t="s">
        <v>144</v>
      </c>
      <c r="G39" s="175">
        <v>1</v>
      </c>
      <c r="H39" s="177">
        <f t="shared" ref="H39:J43" si="0">I85</f>
        <v>31</v>
      </c>
      <c r="I39" s="177">
        <f t="shared" si="0"/>
        <v>27</v>
      </c>
      <c r="J39" s="177">
        <f t="shared" si="0"/>
        <v>20.999999999999989</v>
      </c>
      <c r="N39" s="200"/>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row>
    <row r="40" spans="5:44">
      <c r="F40" s="174" t="s">
        <v>144</v>
      </c>
      <c r="G40" s="175">
        <v>2</v>
      </c>
      <c r="H40" s="177">
        <f t="shared" si="0"/>
        <v>59</v>
      </c>
      <c r="I40" s="177">
        <f t="shared" si="0"/>
        <v>54</v>
      </c>
      <c r="J40" s="177">
        <f t="shared" si="0"/>
        <v>42</v>
      </c>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row>
    <row r="41" spans="5:44">
      <c r="F41" s="174" t="s">
        <v>144</v>
      </c>
      <c r="G41" s="175">
        <v>3</v>
      </c>
      <c r="H41" s="177">
        <f t="shared" si="0"/>
        <v>89</v>
      </c>
      <c r="I41" s="177">
        <f t="shared" si="0"/>
        <v>76</v>
      </c>
      <c r="J41" s="177">
        <f t="shared" si="0"/>
        <v>63</v>
      </c>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row>
    <row r="42" spans="5:44">
      <c r="F42" s="174" t="s">
        <v>144</v>
      </c>
      <c r="G42" s="175">
        <v>4</v>
      </c>
      <c r="H42" s="177">
        <f t="shared" si="0"/>
        <v>112</v>
      </c>
      <c r="I42" s="177">
        <f t="shared" si="0"/>
        <v>105</v>
      </c>
      <c r="J42" s="177">
        <f t="shared" si="0"/>
        <v>84</v>
      </c>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row>
    <row r="43" spans="5:44">
      <c r="F43" s="174" t="s">
        <v>144</v>
      </c>
      <c r="G43" s="175">
        <v>6</v>
      </c>
      <c r="H43" s="177">
        <f t="shared" si="0"/>
        <v>175</v>
      </c>
      <c r="I43" s="177">
        <f t="shared" si="0"/>
        <v>156</v>
      </c>
      <c r="J43" s="177">
        <f t="shared" si="0"/>
        <v>126.00000000000001</v>
      </c>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row>
    <row r="44" spans="5:44">
      <c r="E44" s="170"/>
      <c r="F44" s="172"/>
      <c r="G44" s="171"/>
    </row>
    <row r="45" spans="5:44">
      <c r="E45" s="178">
        <v>1000</v>
      </c>
      <c r="F45" s="172" t="s">
        <v>145</v>
      </c>
      <c r="H45" s="170"/>
    </row>
    <row r="46" spans="5:44">
      <c r="E46" s="170" t="s">
        <v>146</v>
      </c>
      <c r="F46" s="171" t="s">
        <v>147</v>
      </c>
      <c r="K46" s="168" t="s">
        <v>148</v>
      </c>
      <c r="L46" s="168"/>
      <c r="M46" s="168"/>
      <c r="N46" s="168"/>
      <c r="O46" s="168"/>
    </row>
    <row r="47" spans="5:44">
      <c r="E47" s="170"/>
      <c r="F47" s="171"/>
    </row>
    <row r="48" spans="5:44" ht="15">
      <c r="E48" s="170"/>
      <c r="F48" s="201" t="s">
        <v>149</v>
      </c>
      <c r="G48" s="201" t="s">
        <v>207</v>
      </c>
      <c r="H48" s="201" t="s">
        <v>208</v>
      </c>
      <c r="I48" s="201" t="s">
        <v>209</v>
      </c>
      <c r="J48" s="201" t="s">
        <v>210</v>
      </c>
      <c r="K48" s="201" t="s">
        <v>211</v>
      </c>
      <c r="L48" s="201" t="s">
        <v>150</v>
      </c>
      <c r="M48" s="201" t="s">
        <v>212</v>
      </c>
      <c r="N48" s="201" t="s">
        <v>151</v>
      </c>
    </row>
    <row r="49" spans="3:14" ht="15">
      <c r="E49" s="170"/>
      <c r="F49" s="201" t="s">
        <v>152</v>
      </c>
      <c r="G49" s="201" t="s">
        <v>213</v>
      </c>
      <c r="H49" s="201" t="s">
        <v>214</v>
      </c>
      <c r="I49" s="201" t="s">
        <v>215</v>
      </c>
      <c r="J49" s="201" t="s">
        <v>216</v>
      </c>
      <c r="K49" s="201" t="s">
        <v>217</v>
      </c>
      <c r="L49" s="201" t="s">
        <v>153</v>
      </c>
      <c r="M49" s="201" t="s">
        <v>212</v>
      </c>
      <c r="N49" s="201" t="s">
        <v>151</v>
      </c>
    </row>
    <row r="50" spans="3:14" ht="15">
      <c r="E50" s="170"/>
      <c r="F50" s="202" t="s">
        <v>154</v>
      </c>
      <c r="G50" s="179">
        <f>VLOOKUP(F50&amp;G48,'[3]Lighting HOU'!$A$4:$F$13,6,0)</f>
        <v>5210.6928992825806</v>
      </c>
      <c r="H50" s="179">
        <f>VLOOKUP(F50&amp;H48,'[3]Lighting HOU'!$A$4:$F$13,6,0)</f>
        <v>5126.3329873640614</v>
      </c>
      <c r="I50" s="179">
        <f>VLOOKUP(F50&amp;I48,'[3]Lighting HOU'!$A$4:$F$13,6,0)</f>
        <v>3824.1301769484053</v>
      </c>
      <c r="J50" s="179">
        <f>VLOOKUP(F50&amp;J48,'[3]Lighting HOU'!$A$4:$F$13,6,0)</f>
        <v>3309.6589221664412</v>
      </c>
      <c r="K50" s="179">
        <f>VLOOKUP(F50&amp;K48,'[3]Lighting HOU'!$A$4:$F$13,6,0)</f>
        <v>6000</v>
      </c>
      <c r="L50" s="179">
        <f>VLOOKUP(F50&amp;L48,'[3]Lighting HOU'!$A$4:$F$13,6,0)</f>
        <v>4500</v>
      </c>
      <c r="M50" s="179">
        <f>VLOOKUP(F50&amp;M48,'[3]Lighting HOU'!$A$4:$F$13,6,0)</f>
        <v>3806.1372324879885</v>
      </c>
      <c r="N50" s="179">
        <f>VLOOKUP(F50&amp;N48,'[3]Lighting HOU'!$A$4:$F$13,6,0)</f>
        <v>4000</v>
      </c>
    </row>
    <row r="51" spans="3:14">
      <c r="E51" s="170"/>
      <c r="F51" s="171"/>
    </row>
    <row r="52" spans="3:14" ht="15.75">
      <c r="E52" s="164" t="s">
        <v>155</v>
      </c>
      <c r="F52" s="203" t="s">
        <v>156</v>
      </c>
      <c r="H52" s="204"/>
      <c r="I52" s="204"/>
      <c r="K52" s="204"/>
    </row>
    <row r="53" spans="3:14">
      <c r="F53" s="203"/>
      <c r="H53" s="204"/>
      <c r="I53" s="204"/>
      <c r="K53" s="204"/>
    </row>
    <row r="54" spans="3:14">
      <c r="C54" s="166" t="s">
        <v>157</v>
      </c>
    </row>
    <row r="57" spans="3:14">
      <c r="E57" s="164" t="s">
        <v>158</v>
      </c>
      <c r="K57" s="164" t="s">
        <v>159</v>
      </c>
    </row>
    <row r="58" spans="3:14" ht="12.75" customHeight="1"/>
    <row r="59" spans="3:14" ht="15">
      <c r="F59" s="201" t="s">
        <v>160</v>
      </c>
      <c r="G59" s="201" t="s">
        <v>207</v>
      </c>
      <c r="H59" s="201" t="s">
        <v>208</v>
      </c>
      <c r="I59" s="201" t="s">
        <v>209</v>
      </c>
      <c r="J59" s="201" t="s">
        <v>210</v>
      </c>
      <c r="K59" s="201" t="s">
        <v>211</v>
      </c>
      <c r="L59" s="201" t="s">
        <v>150</v>
      </c>
      <c r="M59" s="201" t="s">
        <v>212</v>
      </c>
    </row>
    <row r="60" spans="3:14" ht="15">
      <c r="F60" s="201" t="s">
        <v>152</v>
      </c>
      <c r="G60" s="201" t="s">
        <v>213</v>
      </c>
      <c r="H60" s="201" t="s">
        <v>214</v>
      </c>
      <c r="I60" s="201" t="s">
        <v>215</v>
      </c>
      <c r="J60" s="201" t="s">
        <v>216</v>
      </c>
      <c r="K60" s="201" t="s">
        <v>217</v>
      </c>
      <c r="L60" s="201" t="s">
        <v>153</v>
      </c>
      <c r="M60" s="201" t="s">
        <v>212</v>
      </c>
    </row>
    <row r="61" spans="3:14" ht="15">
      <c r="F61" s="202" t="s">
        <v>154</v>
      </c>
      <c r="G61" s="180">
        <f>VLOOKUP(F61&amp;G59,'[3]Coincidence Factors'!$A$4:$G$128,7,0)</f>
        <v>1.5798748293228669E-4</v>
      </c>
      <c r="H61" s="180">
        <f>VLOOKUP(F61&amp;H59,'[3]Coincidence Factors'!$A$4:$G$128,7,0)</f>
        <v>1.4871342513771469E-4</v>
      </c>
      <c r="I61" s="180">
        <f>VLOOKUP(F61&amp;I59,'[3]Coincidence Factors'!$A$4:$G$128,7,0)</f>
        <v>2.3078064887118395E-4</v>
      </c>
      <c r="J61" s="180">
        <f>VLOOKUP(F61&amp;J59,'[3]Coincidence Factors'!$A$4:$G$128,7,0)</f>
        <v>1.9619977471137579E-4</v>
      </c>
      <c r="K61" s="180">
        <f>VLOOKUP(F61&amp;K59,'[3]Coincidence Factors'!$A$4:$G$128,7,0)</f>
        <v>1.3081E-4</v>
      </c>
      <c r="L61" s="180">
        <f>VLOOKUP(F61&amp;L59,'[3]Coincidence Factors'!$A$4:$G$128,7,0)</f>
        <v>1.3081E-4</v>
      </c>
      <c r="M61" s="180">
        <f>VLOOKUP(F61&amp;M59,'[3]Coincidence Factors'!$A$4:$G$128,7,0)</f>
        <v>2.0796084409024183E-4</v>
      </c>
    </row>
    <row r="62" spans="3:14">
      <c r="G62" s="168"/>
      <c r="H62" s="168"/>
    </row>
    <row r="63" spans="3:14">
      <c r="C63" s="166" t="s">
        <v>161</v>
      </c>
      <c r="F63" s="181"/>
      <c r="G63" s="182"/>
      <c r="H63" s="181"/>
    </row>
    <row r="64" spans="3:14" ht="12.75" customHeight="1">
      <c r="C64" s="166"/>
      <c r="F64" s="181"/>
      <c r="G64" s="182"/>
      <c r="H64" s="342" t="s">
        <v>218</v>
      </c>
      <c r="I64" s="342"/>
    </row>
    <row r="65" spans="4:9" ht="38.25">
      <c r="F65" s="173" t="s">
        <v>83</v>
      </c>
      <c r="G65" s="173" t="s">
        <v>85</v>
      </c>
      <c r="H65" s="183" t="s">
        <v>162</v>
      </c>
      <c r="I65" s="183" t="s">
        <v>163</v>
      </c>
    </row>
    <row r="66" spans="4:9">
      <c r="E66" s="184"/>
      <c r="F66" s="175" t="s">
        <v>164</v>
      </c>
      <c r="G66" s="175">
        <v>1</v>
      </c>
      <c r="H66" s="185">
        <f>(H39-I39)/1000*$F$78</f>
        <v>15.224548929951954</v>
      </c>
      <c r="I66" s="186">
        <f t="shared" ref="I66:I75" si="1">H66*$F$79</f>
        <v>3.1661100463659963E-3</v>
      </c>
    </row>
    <row r="67" spans="4:9">
      <c r="E67" s="187"/>
      <c r="F67" s="175" t="s">
        <v>164</v>
      </c>
      <c r="G67" s="175">
        <v>2</v>
      </c>
      <c r="H67" s="185">
        <f>(H40-I40)/1000*$F$78</f>
        <v>19.030686162439942</v>
      </c>
      <c r="I67" s="186">
        <f t="shared" si="1"/>
        <v>3.9576375579574953E-3</v>
      </c>
    </row>
    <row r="68" spans="4:9">
      <c r="E68" s="187"/>
      <c r="F68" s="175" t="s">
        <v>164</v>
      </c>
      <c r="G68" s="175">
        <v>3</v>
      </c>
      <c r="H68" s="185">
        <f>(H41-I41)/1000*$F$78</f>
        <v>49.47978402234385</v>
      </c>
      <c r="I68" s="186">
        <f t="shared" si="1"/>
        <v>1.0289857650689488E-2</v>
      </c>
    </row>
    <row r="69" spans="4:9">
      <c r="E69" s="187"/>
      <c r="F69" s="175" t="s">
        <v>164</v>
      </c>
      <c r="G69" s="175">
        <v>4</v>
      </c>
      <c r="H69" s="185">
        <f>(H42-I42)/1000*$F$78</f>
        <v>26.642960627415921</v>
      </c>
      <c r="I69" s="186">
        <f t="shared" si="1"/>
        <v>5.5406925811404941E-3</v>
      </c>
    </row>
    <row r="70" spans="4:9">
      <c r="E70" s="187"/>
      <c r="F70" s="175" t="s">
        <v>164</v>
      </c>
      <c r="G70" s="175">
        <v>6</v>
      </c>
      <c r="H70" s="185">
        <f>(H43-I43)/1000*$F$78</f>
        <v>72.316607417271783</v>
      </c>
      <c r="I70" s="186">
        <f t="shared" si="1"/>
        <v>1.5039022720238483E-2</v>
      </c>
    </row>
    <row r="71" spans="4:9">
      <c r="E71" s="187"/>
      <c r="F71" s="188" t="s">
        <v>165</v>
      </c>
      <c r="G71" s="175">
        <v>1</v>
      </c>
      <c r="H71" s="185">
        <f>(H39-J39)/1000*$F$78</f>
        <v>38.061372324879926</v>
      </c>
      <c r="I71" s="186">
        <f t="shared" si="1"/>
        <v>7.9152751159149992E-3</v>
      </c>
    </row>
    <row r="72" spans="4:9">
      <c r="E72" s="187"/>
      <c r="F72" s="188" t="s">
        <v>165</v>
      </c>
      <c r="G72" s="175">
        <v>2</v>
      </c>
      <c r="H72" s="185">
        <f>(H40-J40)/1000*$F$78</f>
        <v>64.704332952295815</v>
      </c>
      <c r="I72" s="186">
        <f t="shared" si="1"/>
        <v>1.3455967697055487E-2</v>
      </c>
    </row>
    <row r="73" spans="4:9">
      <c r="E73" s="187"/>
      <c r="F73" s="188" t="s">
        <v>165</v>
      </c>
      <c r="G73" s="175">
        <v>3</v>
      </c>
      <c r="H73" s="185">
        <f>(H41-J41)/1000*$F$78</f>
        <v>98.9595680446877</v>
      </c>
      <c r="I73" s="186">
        <f t="shared" si="1"/>
        <v>2.0579715301378976E-2</v>
      </c>
    </row>
    <row r="74" spans="4:9">
      <c r="F74" s="188" t="s">
        <v>165</v>
      </c>
      <c r="G74" s="175">
        <v>4</v>
      </c>
      <c r="H74" s="185">
        <f>(H42-J42)/1000*$F$78</f>
        <v>106.57184250966368</v>
      </c>
      <c r="I74" s="186">
        <f t="shared" si="1"/>
        <v>2.2162770324561976E-2</v>
      </c>
    </row>
    <row r="75" spans="4:9">
      <c r="F75" s="188" t="s">
        <v>165</v>
      </c>
      <c r="G75" s="175">
        <v>6</v>
      </c>
      <c r="H75" s="185">
        <f>(H43-J43)/1000*$F$78</f>
        <v>186.5007243919114</v>
      </c>
      <c r="I75" s="186">
        <f t="shared" si="1"/>
        <v>3.8784848067983449E-2</v>
      </c>
    </row>
    <row r="76" spans="4:9">
      <c r="F76" s="189"/>
      <c r="G76" s="187"/>
    </row>
    <row r="77" spans="4:9">
      <c r="D77" s="164" t="s">
        <v>166</v>
      </c>
    </row>
    <row r="78" spans="4:9">
      <c r="E78" s="164" t="s">
        <v>167</v>
      </c>
      <c r="F78" s="190">
        <f>M50</f>
        <v>3806.1372324879885</v>
      </c>
      <c r="G78" s="172" t="s">
        <v>168</v>
      </c>
    </row>
    <row r="79" spans="4:9">
      <c r="E79" s="164" t="s">
        <v>169</v>
      </c>
      <c r="F79" s="191">
        <f>M61</f>
        <v>2.0796084409024183E-4</v>
      </c>
      <c r="G79" s="172" t="s">
        <v>170</v>
      </c>
    </row>
    <row r="80" spans="4:9">
      <c r="E80" s="170"/>
      <c r="F80" s="172"/>
      <c r="G80" s="171"/>
    </row>
    <row r="82" spans="4:11">
      <c r="D82" s="166" t="s">
        <v>171</v>
      </c>
    </row>
    <row r="84" spans="4:11" ht="39.75">
      <c r="F84" s="173" t="s">
        <v>85</v>
      </c>
      <c r="G84" s="173" t="s">
        <v>172</v>
      </c>
      <c r="H84" s="173" t="s">
        <v>173</v>
      </c>
      <c r="I84" s="173" t="s">
        <v>141</v>
      </c>
      <c r="J84" s="173" t="s">
        <v>142</v>
      </c>
      <c r="K84" s="173" t="s">
        <v>143</v>
      </c>
    </row>
    <row r="85" spans="4:11">
      <c r="F85" s="175">
        <v>1</v>
      </c>
      <c r="G85" s="176">
        <f>SUMPRODUCT(H85:I85,$G$111:$H$111)</f>
        <v>34</v>
      </c>
      <c r="H85" s="177">
        <v>37</v>
      </c>
      <c r="I85" s="175">
        <v>31</v>
      </c>
      <c r="J85" s="175">
        <v>27</v>
      </c>
      <c r="K85" s="192">
        <f>TREND(K86:K88,F86:F88,F85)</f>
        <v>20.999999999999989</v>
      </c>
    </row>
    <row r="86" spans="4:11">
      <c r="F86" s="175">
        <v>2</v>
      </c>
      <c r="G86" s="176">
        <f>SUMPRODUCT(H86:I86,$G$111:$H$111)</f>
        <v>66.5</v>
      </c>
      <c r="H86" s="205">
        <v>74</v>
      </c>
      <c r="I86" s="206">
        <v>59</v>
      </c>
      <c r="J86" s="206">
        <v>54</v>
      </c>
      <c r="K86" s="175">
        <v>42</v>
      </c>
    </row>
    <row r="87" spans="4:11">
      <c r="F87" s="175">
        <v>3</v>
      </c>
      <c r="G87" s="176">
        <f>SUMPRODUCT(H87:I87,$G$111:$H$111)</f>
        <v>104.5</v>
      </c>
      <c r="H87" s="205">
        <v>120</v>
      </c>
      <c r="I87" s="206">
        <v>89</v>
      </c>
      <c r="J87" s="206">
        <v>76</v>
      </c>
      <c r="K87" s="175">
        <v>63</v>
      </c>
    </row>
    <row r="88" spans="4:11">
      <c r="F88" s="175">
        <v>4</v>
      </c>
      <c r="G88" s="176">
        <f>SUMPRODUCT(H88:I88,$G$111:$H$111)</f>
        <v>135</v>
      </c>
      <c r="H88" s="205">
        <v>158</v>
      </c>
      <c r="I88" s="206">
        <v>112</v>
      </c>
      <c r="J88" s="206">
        <v>105</v>
      </c>
      <c r="K88" s="175">
        <v>84</v>
      </c>
    </row>
    <row r="89" spans="4:11">
      <c r="F89" s="175">
        <v>6</v>
      </c>
      <c r="G89" s="176">
        <f>SUMPRODUCT(H89:I89,$G$111:$H$111)</f>
        <v>207.7</v>
      </c>
      <c r="H89" s="207">
        <f>TREND(H85:H88,F85:F88,F89)</f>
        <v>240.39999999999998</v>
      </c>
      <c r="I89" s="206">
        <v>175</v>
      </c>
      <c r="J89" s="206">
        <v>156</v>
      </c>
      <c r="K89" s="175">
        <f>TREND(K86:K88,F86:F88,F89)</f>
        <v>126.00000000000001</v>
      </c>
    </row>
    <row r="90" spans="4:11">
      <c r="F90" s="164" t="s">
        <v>174</v>
      </c>
    </row>
    <row r="92" spans="4:11" ht="15.75" customHeight="1">
      <c r="F92" s="193" t="s">
        <v>175</v>
      </c>
      <c r="G92" s="194" t="s">
        <v>176</v>
      </c>
      <c r="H92" s="194" t="s">
        <v>177</v>
      </c>
      <c r="I92" s="194" t="s">
        <v>178</v>
      </c>
      <c r="J92" s="194" t="s">
        <v>179</v>
      </c>
    </row>
    <row r="93" spans="4:11">
      <c r="F93" s="195" t="s">
        <v>180</v>
      </c>
      <c r="G93" s="194" t="s">
        <v>181</v>
      </c>
      <c r="H93" s="194" t="s">
        <v>182</v>
      </c>
      <c r="I93" s="194" t="s">
        <v>183</v>
      </c>
      <c r="J93" s="194" t="s">
        <v>184</v>
      </c>
    </row>
    <row r="94" spans="4:11">
      <c r="F94" s="196" t="s">
        <v>185</v>
      </c>
      <c r="G94" s="194" t="s">
        <v>186</v>
      </c>
      <c r="H94" s="194" t="s">
        <v>187</v>
      </c>
      <c r="I94" s="197" t="s">
        <v>188</v>
      </c>
      <c r="J94" s="194" t="s">
        <v>189</v>
      </c>
    </row>
    <row r="95" spans="4:11">
      <c r="F95" s="164" t="s">
        <v>174</v>
      </c>
    </row>
    <row r="97" spans="5:9">
      <c r="E97" s="168" t="s">
        <v>190</v>
      </c>
    </row>
    <row r="98" spans="5:9">
      <c r="E98" s="164" t="s">
        <v>191</v>
      </c>
    </row>
    <row r="99" spans="5:9">
      <c r="E99" s="164" t="s">
        <v>192</v>
      </c>
    </row>
    <row r="101" spans="5:9">
      <c r="F101" s="194" t="s">
        <v>193</v>
      </c>
      <c r="G101" s="194" t="s">
        <v>194</v>
      </c>
      <c r="H101" s="194" t="s">
        <v>195</v>
      </c>
      <c r="I101" s="194" t="s">
        <v>196</v>
      </c>
    </row>
    <row r="102" spans="5:9">
      <c r="F102" s="194" t="s">
        <v>197</v>
      </c>
      <c r="G102" s="194">
        <v>40</v>
      </c>
      <c r="H102" s="194">
        <v>2550</v>
      </c>
      <c r="I102" s="194">
        <v>88</v>
      </c>
    </row>
    <row r="103" spans="5:9">
      <c r="F103" s="194" t="s">
        <v>198</v>
      </c>
      <c r="G103" s="194">
        <v>40</v>
      </c>
      <c r="H103" s="194">
        <v>2600</v>
      </c>
      <c r="I103" s="194">
        <v>89</v>
      </c>
    </row>
    <row r="104" spans="5:9">
      <c r="F104" s="194" t="s">
        <v>199</v>
      </c>
      <c r="G104" s="194">
        <v>40</v>
      </c>
      <c r="H104" s="194">
        <v>2300</v>
      </c>
      <c r="I104" s="194">
        <v>90</v>
      </c>
    </row>
    <row r="105" spans="5:9">
      <c r="F105" s="194" t="s">
        <v>200</v>
      </c>
      <c r="G105" s="194">
        <v>40</v>
      </c>
      <c r="H105" s="194">
        <v>2325</v>
      </c>
      <c r="I105" s="194">
        <v>90</v>
      </c>
    </row>
    <row r="106" spans="5:9">
      <c r="F106" s="164" t="s">
        <v>201</v>
      </c>
    </row>
    <row r="107" spans="5:9">
      <c r="F107" s="208" t="s">
        <v>202</v>
      </c>
    </row>
    <row r="108" spans="5:9">
      <c r="F108" s="168" t="s">
        <v>203</v>
      </c>
    </row>
    <row r="110" spans="5:9" ht="15.75">
      <c r="F110" s="343" t="s">
        <v>204</v>
      </c>
      <c r="G110" s="194" t="s">
        <v>176</v>
      </c>
      <c r="H110" s="194" t="s">
        <v>177</v>
      </c>
    </row>
    <row r="111" spans="5:9">
      <c r="F111" s="344"/>
      <c r="G111" s="198">
        <v>0.5</v>
      </c>
      <c r="H111" s="198">
        <f>1-G111</f>
        <v>0.5</v>
      </c>
    </row>
    <row r="112" spans="5:9">
      <c r="F112" s="164" t="s">
        <v>219</v>
      </c>
    </row>
  </sheetData>
  <mergeCells count="2">
    <mergeCell ref="H64:I64"/>
    <mergeCell ref="F110:F111"/>
  </mergeCells>
  <hyperlinks>
    <hyperlink ref="E28" r:id="rId1"/>
    <hyperlink ref="F107" r:id="rId2"/>
  </hyperlinks>
  <pageMargins left="0.75" right="0.75" top="1" bottom="1" header="0.5" footer="0.5"/>
  <pageSetup orientation="portrait" r:id="rId3"/>
  <headerFooter alignWithMargins="0"/>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2:AR157"/>
  <sheetViews>
    <sheetView showGridLines="0" tabSelected="1" zoomScale="85" zoomScaleNormal="85" workbookViewId="0">
      <selection activeCell="D79" sqref="D79:K79"/>
    </sheetView>
  </sheetViews>
  <sheetFormatPr defaultRowHeight="15.75"/>
  <cols>
    <col min="1" max="1" width="5" style="110" customWidth="1"/>
    <col min="2" max="2" width="13.140625" style="110" customWidth="1"/>
    <col min="3" max="3" width="13.42578125" style="110" customWidth="1"/>
    <col min="4" max="4" width="10.140625" style="110" customWidth="1"/>
    <col min="5" max="5" width="14.5703125" style="135" customWidth="1"/>
    <col min="6" max="6" width="19.7109375" style="110" customWidth="1"/>
    <col min="7" max="7" width="29.42578125" style="136" customWidth="1"/>
    <col min="8" max="11" width="9" style="113" customWidth="1"/>
    <col min="12" max="12" width="12.42578125" style="113" customWidth="1"/>
    <col min="13" max="13" width="15.7109375" style="135" customWidth="1"/>
    <col min="14" max="14" width="17.28515625" style="113" customWidth="1"/>
    <col min="15" max="15" width="12.140625" style="110" customWidth="1"/>
    <col min="16" max="16" width="13.85546875" style="113" customWidth="1"/>
    <col min="17" max="17" width="14" style="144" customWidth="1"/>
    <col min="18" max="18" width="9.140625" style="110"/>
    <col min="19" max="19" width="38.42578125" style="110" customWidth="1"/>
    <col min="20" max="20" width="9.140625" style="224"/>
    <col min="21" max="21" width="18.85546875" style="225" customWidth="1"/>
    <col min="22" max="22" width="14.140625" style="113" customWidth="1"/>
    <col min="23" max="23" width="9.5703125" style="226" customWidth="1"/>
    <col min="24" max="24" width="13.140625" style="113" customWidth="1"/>
    <col min="25" max="25" width="15.5703125" style="113" customWidth="1"/>
    <col min="26" max="26" width="9.140625" style="224"/>
    <col min="27" max="27" width="14.140625" style="113" customWidth="1"/>
    <col min="28" max="28" width="9.5703125" style="226" customWidth="1"/>
    <col min="29" max="29" width="9.140625" style="113"/>
    <col min="30" max="30" width="14.28515625" style="113" customWidth="1"/>
    <col min="31" max="31" width="31.28515625" style="113" customWidth="1"/>
    <col min="32" max="32" width="20.42578125" style="224" customWidth="1"/>
    <col min="33" max="33" width="27.28515625" style="225" customWidth="1"/>
    <col min="34" max="34" width="16.140625" style="113" customWidth="1"/>
    <col min="35" max="35" width="9.140625" style="227"/>
    <col min="36" max="36" width="9.140625" style="113"/>
    <col min="37" max="37" width="24.85546875" style="224" customWidth="1"/>
    <col min="38" max="38" width="15.140625" style="113" customWidth="1"/>
    <col min="39" max="39" width="0" style="228" hidden="1" customWidth="1"/>
    <col min="40" max="40" width="0" style="113" hidden="1" customWidth="1"/>
    <col min="41" max="41" width="13.140625" style="225" hidden="1" customWidth="1"/>
    <col min="42" max="42" width="13.140625" style="113" hidden="1" customWidth="1"/>
    <col min="43" max="43" width="0" style="113" hidden="1" customWidth="1"/>
    <col min="44" max="16384" width="9.140625" style="110"/>
  </cols>
  <sheetData>
    <row r="2" spans="1:44">
      <c r="B2" s="134"/>
      <c r="C2" s="134"/>
    </row>
    <row r="3" spans="1:44" ht="16.5" thickBot="1"/>
    <row r="4" spans="1:44" s="113" customFormat="1" ht="18.75">
      <c r="B4" s="145" t="s">
        <v>340</v>
      </c>
      <c r="C4" s="210"/>
      <c r="D4" s="115"/>
      <c r="E4" s="146"/>
      <c r="F4" s="115"/>
      <c r="G4" s="137"/>
      <c r="H4" s="115"/>
      <c r="I4" s="115"/>
      <c r="J4" s="115"/>
      <c r="K4" s="115"/>
      <c r="L4" s="115"/>
      <c r="M4" s="146"/>
      <c r="N4" s="115"/>
      <c r="O4" s="115"/>
      <c r="P4" s="115"/>
      <c r="Q4" s="147"/>
      <c r="S4" s="145" t="s">
        <v>82</v>
      </c>
      <c r="T4" s="146"/>
      <c r="U4" s="148"/>
      <c r="V4" s="115"/>
      <c r="W4" s="306"/>
      <c r="X4" s="115"/>
      <c r="Y4" s="149"/>
      <c r="Z4" s="307"/>
      <c r="AA4" s="115"/>
      <c r="AB4" s="306"/>
      <c r="AC4" s="115"/>
      <c r="AD4" s="149"/>
      <c r="AE4" s="308"/>
      <c r="AF4" s="146"/>
      <c r="AG4" s="148"/>
      <c r="AH4" s="115"/>
      <c r="AI4" s="309"/>
      <c r="AJ4" s="115"/>
      <c r="AK4" s="146"/>
      <c r="AL4" s="149"/>
      <c r="AM4" s="150"/>
      <c r="AN4" s="115"/>
      <c r="AO4" s="148"/>
      <c r="AP4" s="115"/>
      <c r="AQ4" s="149"/>
    </row>
    <row r="5" spans="1:44" s="114" customFormat="1" ht="84" customHeight="1" thickBot="1">
      <c r="A5" s="107"/>
      <c r="B5" s="255" t="s">
        <v>12</v>
      </c>
      <c r="C5" s="254" t="s">
        <v>85</v>
      </c>
      <c r="D5" s="257" t="s">
        <v>80</v>
      </c>
      <c r="E5" s="256" t="s">
        <v>101</v>
      </c>
      <c r="F5" s="257" t="s">
        <v>102</v>
      </c>
      <c r="G5" s="252" t="s">
        <v>0</v>
      </c>
      <c r="H5" s="251" t="s">
        <v>220</v>
      </c>
      <c r="I5" s="256" t="s">
        <v>225</v>
      </c>
      <c r="J5" s="251" t="s">
        <v>221</v>
      </c>
      <c r="K5" s="256" t="s">
        <v>226</v>
      </c>
      <c r="L5" s="251" t="s">
        <v>222</v>
      </c>
      <c r="M5" s="256" t="s">
        <v>227</v>
      </c>
      <c r="N5" s="251" t="s">
        <v>103</v>
      </c>
      <c r="O5" s="251" t="s">
        <v>81</v>
      </c>
      <c r="P5" s="251" t="s">
        <v>286</v>
      </c>
      <c r="Q5" s="280" t="s">
        <v>92</v>
      </c>
      <c r="S5" s="310" t="str">
        <f>B5</f>
        <v>EE Measure Description</v>
      </c>
      <c r="T5" s="311" t="s">
        <v>24</v>
      </c>
      <c r="U5" s="312" t="s">
        <v>223</v>
      </c>
      <c r="V5" s="251" t="s">
        <v>292</v>
      </c>
      <c r="W5" s="311" t="s">
        <v>95</v>
      </c>
      <c r="X5" s="251" t="s">
        <v>291</v>
      </c>
      <c r="Y5" s="314" t="s">
        <v>287</v>
      </c>
      <c r="Z5" s="313" t="s">
        <v>25</v>
      </c>
      <c r="AA5" s="251" t="s">
        <v>288</v>
      </c>
      <c r="AB5" s="311" t="s">
        <v>97</v>
      </c>
      <c r="AC5" s="251" t="s">
        <v>289</v>
      </c>
      <c r="AD5" s="314" t="s">
        <v>290</v>
      </c>
      <c r="AE5" s="310" t="str">
        <f t="shared" ref="AE5:AE15" si="0">G5</f>
        <v>Baseline Description</v>
      </c>
      <c r="AF5" s="311" t="s">
        <v>301</v>
      </c>
      <c r="AG5" s="312" t="s">
        <v>223</v>
      </c>
      <c r="AH5" s="251" t="s">
        <v>293</v>
      </c>
      <c r="AI5" s="315" t="s">
        <v>96</v>
      </c>
      <c r="AJ5" s="251" t="s">
        <v>294</v>
      </c>
      <c r="AK5" s="311" t="s">
        <v>283</v>
      </c>
      <c r="AL5" s="314" t="s">
        <v>295</v>
      </c>
      <c r="AM5" s="231" t="s">
        <v>98</v>
      </c>
      <c r="AN5" s="106" t="s">
        <v>29</v>
      </c>
      <c r="AO5" s="229" t="s">
        <v>99</v>
      </c>
      <c r="AP5" s="106" t="s">
        <v>100</v>
      </c>
      <c r="AQ5" s="230" t="s">
        <v>31</v>
      </c>
      <c r="AR5" s="107"/>
    </row>
    <row r="6" spans="1:44" ht="30" customHeight="1">
      <c r="B6" s="253" t="str">
        <f>'Reference Tables'!C8</f>
        <v xml:space="preserve">1-Lamp 32w HPT8 (BF &lt; 0.79) </v>
      </c>
      <c r="C6" s="339">
        <v>1</v>
      </c>
      <c r="D6" s="249">
        <f>'Reference Tables'!D8</f>
        <v>24</v>
      </c>
      <c r="E6" s="278">
        <f>'Reference Tables'!K8</f>
        <v>1947.35</v>
      </c>
      <c r="F6" s="283" t="s">
        <v>285</v>
      </c>
      <c r="G6" s="284" t="s">
        <v>278</v>
      </c>
      <c r="H6" s="232">
        <f>'Reference Tables'!D22</f>
        <v>29.12</v>
      </c>
      <c r="I6" s="278">
        <f>'Reference Tables'!K22</f>
        <v>2096.1849999999999</v>
      </c>
      <c r="J6" s="232">
        <f>'Reference Tables'!D27</f>
        <v>31</v>
      </c>
      <c r="K6" s="278">
        <f>'Reference Tables'!K27</f>
        <v>1238.6879999999999</v>
      </c>
      <c r="L6" s="151">
        <f>H6*0.5+J6*0.5</f>
        <v>30.060000000000002</v>
      </c>
      <c r="M6" s="278">
        <f>I6*0.5+K6*0.5</f>
        <v>1667.4364999999998</v>
      </c>
      <c r="N6" s="283" t="s">
        <v>285</v>
      </c>
      <c r="O6" s="232">
        <f>L6-D6</f>
        <v>6.0600000000000023</v>
      </c>
      <c r="P6" s="233">
        <v>15</v>
      </c>
      <c r="Q6" s="285">
        <v>42184</v>
      </c>
      <c r="S6" s="294" t="str">
        <f>B6</f>
        <v xml:space="preserve">1-Lamp 32w HPT8 (BF &lt; 0.79) </v>
      </c>
      <c r="T6" s="278">
        <v>24000</v>
      </c>
      <c r="U6" s="283" t="s">
        <v>244</v>
      </c>
      <c r="V6" s="303">
        <f>PRODUCT(W6,SUM(X6,Y6))</f>
        <v>7.67</v>
      </c>
      <c r="W6" s="299">
        <v>1</v>
      </c>
      <c r="X6" s="303">
        <v>5</v>
      </c>
      <c r="Y6" s="222">
        <v>2.67</v>
      </c>
      <c r="Z6" s="317">
        <v>70000</v>
      </c>
      <c r="AA6" s="233">
        <v>52.5</v>
      </c>
      <c r="AB6" s="299">
        <v>1</v>
      </c>
      <c r="AC6" s="233">
        <v>32.5</v>
      </c>
      <c r="AD6" s="320">
        <f t="shared" ref="AD6:AD15" si="1">AA6-AC6</f>
        <v>20</v>
      </c>
      <c r="AE6" s="294" t="str">
        <f t="shared" si="0"/>
        <v>50:50 T12:Standard T8</v>
      </c>
      <c r="AF6" s="278">
        <f>20000</f>
        <v>20000</v>
      </c>
      <c r="AG6" s="283" t="s">
        <v>244</v>
      </c>
      <c r="AH6" s="303">
        <f>PRODUCT(AI6,SUM(AJ6,Y6))</f>
        <v>5.67</v>
      </c>
      <c r="AI6" s="299">
        <v>1</v>
      </c>
      <c r="AJ6" s="233">
        <v>3</v>
      </c>
      <c r="AK6" s="278">
        <f>70000*0.5+40000*0.5</f>
        <v>55000</v>
      </c>
      <c r="AL6" s="222">
        <v>35</v>
      </c>
      <c r="AM6" s="236">
        <v>2</v>
      </c>
      <c r="AN6" s="233">
        <v>15</v>
      </c>
      <c r="AO6" s="232">
        <v>30</v>
      </c>
      <c r="AP6" s="233">
        <v>45</v>
      </c>
      <c r="AQ6" s="222">
        <f>AP6*AO6/60</f>
        <v>22.5</v>
      </c>
    </row>
    <row r="7" spans="1:44" ht="30" customHeight="1">
      <c r="B7" s="286" t="str">
        <f>'Reference Tables'!C9</f>
        <v xml:space="preserve">2-Lamp 32w HPT8 (BF &lt; 0.77) </v>
      </c>
      <c r="C7" s="175">
        <v>2</v>
      </c>
      <c r="D7" s="248">
        <f>'Reference Tables'!D9</f>
        <v>48</v>
      </c>
      <c r="E7" s="279">
        <f>'Reference Tables'!K9</f>
        <v>3796.1</v>
      </c>
      <c r="F7" s="281" t="s">
        <v>285</v>
      </c>
      <c r="G7" s="282" t="str">
        <f>G6</f>
        <v>50:50 T12:Standard T8</v>
      </c>
      <c r="H7" s="209">
        <f>'Reference Tables'!D23</f>
        <v>56.96</v>
      </c>
      <c r="I7" s="279">
        <f>'Reference Tables'!K23</f>
        <v>4100.2300000000005</v>
      </c>
      <c r="J7" s="209">
        <f>'Reference Tables'!D28</f>
        <v>62</v>
      </c>
      <c r="K7" s="279">
        <f>'Reference Tables'!K28</f>
        <v>2392.9199999999996</v>
      </c>
      <c r="L7" s="109">
        <f t="shared" ref="L7:L15" si="2">H7*0.5+J7*0.5</f>
        <v>59.480000000000004</v>
      </c>
      <c r="M7" s="279">
        <f t="shared" ref="M7:M15" si="3">I7*0.5+K7*0.5</f>
        <v>3246.5749999999998</v>
      </c>
      <c r="N7" s="281" t="s">
        <v>285</v>
      </c>
      <c r="O7" s="209">
        <f t="shared" ref="O7:O15" si="4">L7-D7</f>
        <v>11.480000000000004</v>
      </c>
      <c r="P7" s="108">
        <v>17.5</v>
      </c>
      <c r="Q7" s="287">
        <v>42184</v>
      </c>
      <c r="S7" s="295" t="str">
        <f>B7</f>
        <v xml:space="preserve">2-Lamp 32w HPT8 (BF &lt; 0.77) </v>
      </c>
      <c r="T7" s="279">
        <v>24000</v>
      </c>
      <c r="U7" s="281" t="s">
        <v>244</v>
      </c>
      <c r="V7" s="298">
        <f t="shared" ref="V7:V15" si="5">PRODUCT(W7,SUM(X7,Y7))</f>
        <v>15.34</v>
      </c>
      <c r="W7" s="300">
        <v>2</v>
      </c>
      <c r="X7" s="298">
        <v>5</v>
      </c>
      <c r="Y7" s="112">
        <v>2.67</v>
      </c>
      <c r="Z7" s="318">
        <v>70000</v>
      </c>
      <c r="AA7" s="108">
        <v>52.5</v>
      </c>
      <c r="AB7" s="300">
        <v>1</v>
      </c>
      <c r="AC7" s="108">
        <v>32.5</v>
      </c>
      <c r="AD7" s="316">
        <f t="shared" si="1"/>
        <v>20</v>
      </c>
      <c r="AE7" s="295" t="str">
        <f t="shared" si="0"/>
        <v>50:50 T12:Standard T8</v>
      </c>
      <c r="AF7" s="279">
        <f>20000</f>
        <v>20000</v>
      </c>
      <c r="AG7" s="281" t="s">
        <v>244</v>
      </c>
      <c r="AH7" s="298">
        <f t="shared" ref="AH7:AH15" si="6">PRODUCT(AI7,SUM(AJ7,Y7))</f>
        <v>11.34</v>
      </c>
      <c r="AI7" s="300">
        <v>2</v>
      </c>
      <c r="AJ7" s="108">
        <v>3</v>
      </c>
      <c r="AK7" s="279">
        <f t="shared" ref="AK7:AK15" si="7">70000*0.5+40000*0.5</f>
        <v>55000</v>
      </c>
      <c r="AL7" s="112">
        <v>35</v>
      </c>
      <c r="AM7" s="237">
        <v>3</v>
      </c>
      <c r="AN7" s="234">
        <v>15</v>
      </c>
      <c r="AO7" s="235">
        <v>30</v>
      </c>
      <c r="AP7" s="234">
        <v>45</v>
      </c>
      <c r="AQ7" s="223">
        <f>AP7*AO7/60</f>
        <v>22.5</v>
      </c>
    </row>
    <row r="8" spans="1:44" ht="30" customHeight="1">
      <c r="B8" s="286" t="str">
        <f>'Reference Tables'!C10</f>
        <v xml:space="preserve">3-Lamp 32w HPT8 (BF &lt; 0.76) </v>
      </c>
      <c r="C8" s="175">
        <v>3</v>
      </c>
      <c r="D8" s="248">
        <f>'Reference Tables'!D10</f>
        <v>71</v>
      </c>
      <c r="E8" s="279">
        <f>'Reference Tables'!K10</f>
        <v>5620.2</v>
      </c>
      <c r="F8" s="281" t="s">
        <v>285</v>
      </c>
      <c r="G8" s="282" t="str">
        <f t="shared" ref="G8:G15" si="8">G7</f>
        <v>50:50 T12:Standard T8</v>
      </c>
      <c r="H8" s="209">
        <f>'Reference Tables'!D24</f>
        <v>84.48</v>
      </c>
      <c r="I8" s="279">
        <f>'Reference Tables'!K24</f>
        <v>6081.24</v>
      </c>
      <c r="J8" s="209">
        <f>'Reference Tables'!D29</f>
        <v>108</v>
      </c>
      <c r="K8" s="279">
        <f>'Reference Tables'!K29</f>
        <v>3716.0639999999999</v>
      </c>
      <c r="L8" s="109">
        <f t="shared" si="2"/>
        <v>96.240000000000009</v>
      </c>
      <c r="M8" s="279">
        <f t="shared" si="3"/>
        <v>4898.652</v>
      </c>
      <c r="N8" s="281" t="s">
        <v>285</v>
      </c>
      <c r="O8" s="209">
        <f t="shared" si="4"/>
        <v>25.240000000000009</v>
      </c>
      <c r="P8" s="108">
        <v>20</v>
      </c>
      <c r="Q8" s="287">
        <v>42184</v>
      </c>
      <c r="S8" s="295" t="str">
        <f>B8</f>
        <v xml:space="preserve">3-Lamp 32w HPT8 (BF &lt; 0.76) </v>
      </c>
      <c r="T8" s="279">
        <v>24000</v>
      </c>
      <c r="U8" s="281" t="s">
        <v>244</v>
      </c>
      <c r="V8" s="298">
        <f t="shared" si="5"/>
        <v>23.009999999999998</v>
      </c>
      <c r="W8" s="300">
        <v>3</v>
      </c>
      <c r="X8" s="298">
        <v>5</v>
      </c>
      <c r="Y8" s="112">
        <v>2.67</v>
      </c>
      <c r="Z8" s="318">
        <v>70000</v>
      </c>
      <c r="AA8" s="108">
        <v>52.5</v>
      </c>
      <c r="AB8" s="300">
        <v>1</v>
      </c>
      <c r="AC8" s="108">
        <v>32.5</v>
      </c>
      <c r="AD8" s="316">
        <f t="shared" si="1"/>
        <v>20</v>
      </c>
      <c r="AE8" s="295" t="str">
        <f t="shared" si="0"/>
        <v>50:50 T12:Standard T8</v>
      </c>
      <c r="AF8" s="279">
        <f>20000</f>
        <v>20000</v>
      </c>
      <c r="AG8" s="281" t="s">
        <v>244</v>
      </c>
      <c r="AH8" s="298">
        <f t="shared" si="6"/>
        <v>17.009999999999998</v>
      </c>
      <c r="AI8" s="300">
        <v>3</v>
      </c>
      <c r="AJ8" s="108">
        <v>3</v>
      </c>
      <c r="AK8" s="279">
        <f t="shared" si="7"/>
        <v>55000</v>
      </c>
      <c r="AL8" s="112">
        <v>35</v>
      </c>
      <c r="AM8" s="238">
        <v>4</v>
      </c>
      <c r="AN8" s="108">
        <v>15</v>
      </c>
      <c r="AO8" s="209">
        <v>30</v>
      </c>
      <c r="AP8" s="108">
        <v>45</v>
      </c>
      <c r="AQ8" s="112">
        <f>AP8*AO8/60</f>
        <v>22.5</v>
      </c>
    </row>
    <row r="9" spans="1:44" ht="30" customHeight="1">
      <c r="B9" s="286" t="str">
        <f>'Reference Tables'!C11</f>
        <v xml:space="preserve">4-Lamp 32w HPT8 (BF &lt; 0.78) </v>
      </c>
      <c r="C9" s="175">
        <v>4</v>
      </c>
      <c r="D9" s="248">
        <f>'Reference Tables'!D11</f>
        <v>98</v>
      </c>
      <c r="E9" s="279">
        <f>'Reference Tables'!K11</f>
        <v>7690.8</v>
      </c>
      <c r="F9" s="281" t="s">
        <v>285</v>
      </c>
      <c r="G9" s="282" t="str">
        <f t="shared" si="8"/>
        <v>50:50 T12:Standard T8</v>
      </c>
      <c r="H9" s="209">
        <f>'Reference Tables'!D25</f>
        <v>112.64</v>
      </c>
      <c r="I9" s="279">
        <f>'Reference Tables'!K25</f>
        <v>8108.3200000000006</v>
      </c>
      <c r="J9" s="209">
        <f>'Reference Tables'!D30</f>
        <v>144</v>
      </c>
      <c r="K9" s="279">
        <f>'Reference Tables'!K30</f>
        <v>4954.7519999999995</v>
      </c>
      <c r="L9" s="109">
        <f t="shared" si="2"/>
        <v>128.32</v>
      </c>
      <c r="M9" s="279">
        <f t="shared" si="3"/>
        <v>6531.5360000000001</v>
      </c>
      <c r="N9" s="281" t="s">
        <v>285</v>
      </c>
      <c r="O9" s="209">
        <f t="shared" si="4"/>
        <v>30.319999999999993</v>
      </c>
      <c r="P9" s="108">
        <v>22.5</v>
      </c>
      <c r="Q9" s="287">
        <v>42184</v>
      </c>
      <c r="S9" s="295" t="str">
        <f t="shared" ref="S9:S15" si="9">B9</f>
        <v xml:space="preserve">4-Lamp 32w HPT8 (BF &lt; 0.78) </v>
      </c>
      <c r="T9" s="279">
        <v>24000</v>
      </c>
      <c r="U9" s="281" t="s">
        <v>244</v>
      </c>
      <c r="V9" s="298">
        <f t="shared" si="5"/>
        <v>30.68</v>
      </c>
      <c r="W9" s="300">
        <v>4</v>
      </c>
      <c r="X9" s="298">
        <v>5</v>
      </c>
      <c r="Y9" s="112">
        <v>2.67</v>
      </c>
      <c r="Z9" s="318">
        <v>70000</v>
      </c>
      <c r="AA9" s="108">
        <v>52.5</v>
      </c>
      <c r="AB9" s="300">
        <v>1</v>
      </c>
      <c r="AC9" s="108">
        <v>32.5</v>
      </c>
      <c r="AD9" s="316">
        <f t="shared" si="1"/>
        <v>20</v>
      </c>
      <c r="AE9" s="295" t="str">
        <f t="shared" si="0"/>
        <v>50:50 T12:Standard T8</v>
      </c>
      <c r="AF9" s="279">
        <f>20000</f>
        <v>20000</v>
      </c>
      <c r="AG9" s="281" t="s">
        <v>244</v>
      </c>
      <c r="AH9" s="298">
        <f t="shared" si="6"/>
        <v>22.68</v>
      </c>
      <c r="AI9" s="300">
        <v>4</v>
      </c>
      <c r="AJ9" s="108">
        <v>3</v>
      </c>
      <c r="AK9" s="279">
        <f t="shared" si="7"/>
        <v>55000</v>
      </c>
      <c r="AL9" s="112">
        <v>35</v>
      </c>
      <c r="AM9" s="238"/>
      <c r="AN9" s="108"/>
      <c r="AO9" s="209"/>
      <c r="AP9" s="108"/>
      <c r="AQ9" s="111"/>
    </row>
    <row r="10" spans="1:44" s="113" customFormat="1" ht="30" customHeight="1">
      <c r="B10" s="286" t="str">
        <f>'Reference Tables'!C12</f>
        <v xml:space="preserve">6-Lamp 32w HPT8 (BF &lt; 0.76) </v>
      </c>
      <c r="C10" s="175">
        <v>6</v>
      </c>
      <c r="D10" s="248">
        <f>'Reference Tables'!D12</f>
        <v>142</v>
      </c>
      <c r="E10" s="279">
        <f>'Reference Tables'!K12</f>
        <v>11240.4</v>
      </c>
      <c r="F10" s="281" t="s">
        <v>285</v>
      </c>
      <c r="G10" s="282" t="str">
        <f t="shared" si="8"/>
        <v>50:50 T12:Standard T8</v>
      </c>
      <c r="H10" s="209">
        <f>'Reference Tables'!D26</f>
        <v>168.96</v>
      </c>
      <c r="I10" s="279">
        <f>'Reference Tables'!K26</f>
        <v>12162.48</v>
      </c>
      <c r="J10" s="209">
        <f>'Reference Tables'!D31</f>
        <v>216</v>
      </c>
      <c r="K10" s="279">
        <f>'Reference Tables'!K31</f>
        <v>7432.1279999999997</v>
      </c>
      <c r="L10" s="109">
        <f t="shared" si="2"/>
        <v>192.48000000000002</v>
      </c>
      <c r="M10" s="279">
        <f t="shared" si="3"/>
        <v>9797.3040000000001</v>
      </c>
      <c r="N10" s="281" t="s">
        <v>285</v>
      </c>
      <c r="O10" s="209">
        <f t="shared" si="4"/>
        <v>50.480000000000018</v>
      </c>
      <c r="P10" s="108">
        <f>P8*2</f>
        <v>40</v>
      </c>
      <c r="Q10" s="287">
        <v>42184</v>
      </c>
      <c r="S10" s="295" t="str">
        <f t="shared" si="9"/>
        <v xml:space="preserve">6-Lamp 32w HPT8 (BF &lt; 0.76) </v>
      </c>
      <c r="T10" s="279">
        <v>24000</v>
      </c>
      <c r="U10" s="281" t="s">
        <v>244</v>
      </c>
      <c r="V10" s="298">
        <f t="shared" si="5"/>
        <v>46.019999999999996</v>
      </c>
      <c r="W10" s="300">
        <v>6</v>
      </c>
      <c r="X10" s="298">
        <v>5</v>
      </c>
      <c r="Y10" s="112">
        <v>2.67</v>
      </c>
      <c r="Z10" s="318">
        <v>70000</v>
      </c>
      <c r="AA10" s="108">
        <f>52.5*2</f>
        <v>105</v>
      </c>
      <c r="AB10" s="300">
        <v>2</v>
      </c>
      <c r="AC10" s="108">
        <f>32.5*2</f>
        <v>65</v>
      </c>
      <c r="AD10" s="316">
        <f t="shared" si="1"/>
        <v>40</v>
      </c>
      <c r="AE10" s="295" t="str">
        <f t="shared" si="0"/>
        <v>50:50 T12:Standard T8</v>
      </c>
      <c r="AF10" s="279">
        <f>20000</f>
        <v>20000</v>
      </c>
      <c r="AG10" s="281" t="s">
        <v>244</v>
      </c>
      <c r="AH10" s="298">
        <f t="shared" si="6"/>
        <v>34.019999999999996</v>
      </c>
      <c r="AI10" s="300">
        <v>6</v>
      </c>
      <c r="AJ10" s="108">
        <v>3</v>
      </c>
      <c r="AK10" s="279">
        <f t="shared" si="7"/>
        <v>55000</v>
      </c>
      <c r="AL10" s="112">
        <v>35</v>
      </c>
      <c r="AM10" s="238">
        <v>1</v>
      </c>
      <c r="AN10" s="108">
        <v>15</v>
      </c>
      <c r="AO10" s="209">
        <v>20</v>
      </c>
      <c r="AP10" s="108">
        <v>45</v>
      </c>
      <c r="AQ10" s="112">
        <f>AP10*AO10/60</f>
        <v>15</v>
      </c>
    </row>
    <row r="11" spans="1:44" s="113" customFormat="1" ht="30" customHeight="1">
      <c r="B11" s="286" t="str">
        <f>'Reference Tables'!C13</f>
        <v xml:space="preserve">1-Lamp 28w RWT8 (BF &lt; 0.76) </v>
      </c>
      <c r="C11" s="177">
        <v>1</v>
      </c>
      <c r="D11" s="248">
        <f>'Reference Tables'!D13</f>
        <v>21.28</v>
      </c>
      <c r="E11" s="279">
        <f>'Reference Tables'!K13</f>
        <v>1569.78</v>
      </c>
      <c r="F11" s="281" t="s">
        <v>285</v>
      </c>
      <c r="G11" s="282" t="str">
        <f t="shared" si="8"/>
        <v>50:50 T12:Standard T8</v>
      </c>
      <c r="H11" s="209">
        <f>'Reference Tables'!D22</f>
        <v>29.12</v>
      </c>
      <c r="I11" s="279">
        <f>'Reference Tables'!K22</f>
        <v>2096.1849999999999</v>
      </c>
      <c r="J11" s="209">
        <f>'Reference Tables'!D27</f>
        <v>31</v>
      </c>
      <c r="K11" s="279">
        <f>'Reference Tables'!K27</f>
        <v>1238.6879999999999</v>
      </c>
      <c r="L11" s="109">
        <f t="shared" si="2"/>
        <v>30.060000000000002</v>
      </c>
      <c r="M11" s="279">
        <f t="shared" si="3"/>
        <v>1667.4364999999998</v>
      </c>
      <c r="N11" s="281" t="s">
        <v>285</v>
      </c>
      <c r="O11" s="209">
        <f t="shared" si="4"/>
        <v>8.7800000000000011</v>
      </c>
      <c r="P11" s="108">
        <v>15</v>
      </c>
      <c r="Q11" s="287">
        <v>42184</v>
      </c>
      <c r="S11" s="295" t="str">
        <f t="shared" si="9"/>
        <v xml:space="preserve">1-Lamp 28w RWT8 (BF &lt; 0.76) </v>
      </c>
      <c r="T11" s="279">
        <v>18000</v>
      </c>
      <c r="U11" s="281" t="s">
        <v>244</v>
      </c>
      <c r="V11" s="298">
        <f t="shared" si="5"/>
        <v>7.67</v>
      </c>
      <c r="W11" s="300">
        <v>1</v>
      </c>
      <c r="X11" s="298">
        <v>5</v>
      </c>
      <c r="Y11" s="112">
        <v>2.67</v>
      </c>
      <c r="Z11" s="318">
        <v>70000</v>
      </c>
      <c r="AA11" s="108">
        <v>52.5</v>
      </c>
      <c r="AB11" s="300">
        <v>1</v>
      </c>
      <c r="AC11" s="108">
        <v>32.5</v>
      </c>
      <c r="AD11" s="316">
        <f t="shared" si="1"/>
        <v>20</v>
      </c>
      <c r="AE11" s="295" t="str">
        <f t="shared" si="0"/>
        <v>50:50 T12:Standard T8</v>
      </c>
      <c r="AF11" s="279">
        <f>20000</f>
        <v>20000</v>
      </c>
      <c r="AG11" s="281" t="s">
        <v>244</v>
      </c>
      <c r="AH11" s="298">
        <f t="shared" si="6"/>
        <v>5.67</v>
      </c>
      <c r="AI11" s="300">
        <v>1</v>
      </c>
      <c r="AJ11" s="108">
        <v>3</v>
      </c>
      <c r="AK11" s="279">
        <f t="shared" si="7"/>
        <v>55000</v>
      </c>
      <c r="AL11" s="112">
        <v>35</v>
      </c>
      <c r="AM11" s="238">
        <v>1</v>
      </c>
      <c r="AN11" s="108">
        <v>15</v>
      </c>
      <c r="AO11" s="209">
        <v>20</v>
      </c>
      <c r="AP11" s="108">
        <v>45</v>
      </c>
      <c r="AQ11" s="112">
        <f>AP11*AO11/60</f>
        <v>15</v>
      </c>
    </row>
    <row r="12" spans="1:44" s="113" customFormat="1" ht="30" customHeight="1">
      <c r="B12" s="286" t="str">
        <f>'Reference Tables'!C14</f>
        <v xml:space="preserve">2-Lamp 28w RWT8 (BF &lt; 0.76) </v>
      </c>
      <c r="C12" s="177">
        <v>2</v>
      </c>
      <c r="D12" s="248">
        <f>'Reference Tables'!D14</f>
        <v>42.56</v>
      </c>
      <c r="E12" s="279">
        <f>'Reference Tables'!K14</f>
        <v>3139.56</v>
      </c>
      <c r="F12" s="281" t="s">
        <v>285</v>
      </c>
      <c r="G12" s="282" t="str">
        <f t="shared" si="8"/>
        <v>50:50 T12:Standard T8</v>
      </c>
      <c r="H12" s="209">
        <f>'Reference Tables'!D23</f>
        <v>56.96</v>
      </c>
      <c r="I12" s="279">
        <f>'Reference Tables'!K23</f>
        <v>4100.2300000000005</v>
      </c>
      <c r="J12" s="209">
        <f>'Reference Tables'!D28</f>
        <v>62</v>
      </c>
      <c r="K12" s="279">
        <f>'Reference Tables'!K28</f>
        <v>2392.9199999999996</v>
      </c>
      <c r="L12" s="109">
        <f t="shared" si="2"/>
        <v>59.480000000000004</v>
      </c>
      <c r="M12" s="279">
        <f t="shared" si="3"/>
        <v>3246.5749999999998</v>
      </c>
      <c r="N12" s="281" t="s">
        <v>285</v>
      </c>
      <c r="O12" s="209">
        <f t="shared" si="4"/>
        <v>16.920000000000002</v>
      </c>
      <c r="P12" s="108">
        <v>17.5</v>
      </c>
      <c r="Q12" s="287">
        <v>42184</v>
      </c>
      <c r="S12" s="295" t="str">
        <f t="shared" si="9"/>
        <v xml:space="preserve">2-Lamp 28w RWT8 (BF &lt; 0.76) </v>
      </c>
      <c r="T12" s="279">
        <v>18000</v>
      </c>
      <c r="U12" s="281" t="s">
        <v>244</v>
      </c>
      <c r="V12" s="298">
        <f t="shared" si="5"/>
        <v>15.34</v>
      </c>
      <c r="W12" s="300">
        <v>2</v>
      </c>
      <c r="X12" s="298">
        <v>5</v>
      </c>
      <c r="Y12" s="112">
        <v>2.67</v>
      </c>
      <c r="Z12" s="318">
        <v>70000</v>
      </c>
      <c r="AA12" s="108">
        <v>52.5</v>
      </c>
      <c r="AB12" s="300">
        <v>1</v>
      </c>
      <c r="AC12" s="108">
        <v>32.5</v>
      </c>
      <c r="AD12" s="316">
        <f t="shared" si="1"/>
        <v>20</v>
      </c>
      <c r="AE12" s="295" t="str">
        <f t="shared" si="0"/>
        <v>50:50 T12:Standard T8</v>
      </c>
      <c r="AF12" s="279">
        <f>20000</f>
        <v>20000</v>
      </c>
      <c r="AG12" s="281" t="s">
        <v>244</v>
      </c>
      <c r="AH12" s="298">
        <f t="shared" si="6"/>
        <v>11.34</v>
      </c>
      <c r="AI12" s="300">
        <v>2</v>
      </c>
      <c r="AJ12" s="108">
        <v>3</v>
      </c>
      <c r="AK12" s="279">
        <f t="shared" si="7"/>
        <v>55000</v>
      </c>
      <c r="AL12" s="112">
        <v>35</v>
      </c>
      <c r="AM12" s="238">
        <v>1</v>
      </c>
      <c r="AN12" s="108">
        <v>15</v>
      </c>
      <c r="AO12" s="209">
        <v>20</v>
      </c>
      <c r="AP12" s="108">
        <v>45</v>
      </c>
      <c r="AQ12" s="112">
        <f>AP12*AO12/60</f>
        <v>15</v>
      </c>
    </row>
    <row r="13" spans="1:44" s="113" customFormat="1" ht="30" customHeight="1">
      <c r="B13" s="286" t="str">
        <f>'Reference Tables'!C15</f>
        <v xml:space="preserve">3-Lamp 28w RWT8 (BF &lt; 0.77) </v>
      </c>
      <c r="C13" s="177">
        <v>3</v>
      </c>
      <c r="D13" s="248">
        <f>'Reference Tables'!D15</f>
        <v>63</v>
      </c>
      <c r="E13" s="279">
        <f>'Reference Tables'!K15</f>
        <v>4771.3050000000003</v>
      </c>
      <c r="F13" s="281" t="s">
        <v>285</v>
      </c>
      <c r="G13" s="282" t="str">
        <f t="shared" si="8"/>
        <v>50:50 T12:Standard T8</v>
      </c>
      <c r="H13" s="209">
        <f>'Reference Tables'!D24</f>
        <v>84.48</v>
      </c>
      <c r="I13" s="279">
        <f>'Reference Tables'!K24</f>
        <v>6081.24</v>
      </c>
      <c r="J13" s="209">
        <f>'Reference Tables'!D29</f>
        <v>108</v>
      </c>
      <c r="K13" s="279">
        <f>'Reference Tables'!K29</f>
        <v>3716.0639999999999</v>
      </c>
      <c r="L13" s="109">
        <f t="shared" si="2"/>
        <v>96.240000000000009</v>
      </c>
      <c r="M13" s="279">
        <f t="shared" si="3"/>
        <v>4898.652</v>
      </c>
      <c r="N13" s="281" t="s">
        <v>285</v>
      </c>
      <c r="O13" s="209">
        <f t="shared" si="4"/>
        <v>33.240000000000009</v>
      </c>
      <c r="P13" s="108">
        <v>20</v>
      </c>
      <c r="Q13" s="287">
        <v>42184</v>
      </c>
      <c r="S13" s="295" t="str">
        <f t="shared" si="9"/>
        <v xml:space="preserve">3-Lamp 28w RWT8 (BF &lt; 0.77) </v>
      </c>
      <c r="T13" s="279">
        <v>18000</v>
      </c>
      <c r="U13" s="281" t="s">
        <v>244</v>
      </c>
      <c r="V13" s="298">
        <f t="shared" si="5"/>
        <v>23.009999999999998</v>
      </c>
      <c r="W13" s="300">
        <v>3</v>
      </c>
      <c r="X13" s="298">
        <v>5</v>
      </c>
      <c r="Y13" s="112">
        <v>2.67</v>
      </c>
      <c r="Z13" s="318">
        <v>70000</v>
      </c>
      <c r="AA13" s="108">
        <v>52.5</v>
      </c>
      <c r="AB13" s="300">
        <v>1</v>
      </c>
      <c r="AC13" s="108">
        <v>32.5</v>
      </c>
      <c r="AD13" s="316">
        <f t="shared" si="1"/>
        <v>20</v>
      </c>
      <c r="AE13" s="295" t="str">
        <f t="shared" si="0"/>
        <v>50:50 T12:Standard T8</v>
      </c>
      <c r="AF13" s="279">
        <f>20000</f>
        <v>20000</v>
      </c>
      <c r="AG13" s="281" t="s">
        <v>244</v>
      </c>
      <c r="AH13" s="298">
        <f t="shared" si="6"/>
        <v>17.009999999999998</v>
      </c>
      <c r="AI13" s="300">
        <v>3</v>
      </c>
      <c r="AJ13" s="108">
        <v>3</v>
      </c>
      <c r="AK13" s="279">
        <f t="shared" si="7"/>
        <v>55000</v>
      </c>
      <c r="AL13" s="112">
        <v>35</v>
      </c>
      <c r="AM13" s="238"/>
      <c r="AN13" s="108"/>
      <c r="AO13" s="209"/>
      <c r="AP13" s="108"/>
      <c r="AQ13" s="112"/>
    </row>
    <row r="14" spans="1:44" s="113" customFormat="1" ht="30" customHeight="1">
      <c r="B14" s="286" t="str">
        <f>'Reference Tables'!C16</f>
        <v xml:space="preserve">4-Lamp 28w RWT8 (BF &lt; 0.79) </v>
      </c>
      <c r="C14" s="177">
        <v>4</v>
      </c>
      <c r="D14" s="248">
        <f>'Reference Tables'!D16</f>
        <v>88.48</v>
      </c>
      <c r="E14" s="279">
        <f>'Reference Tables'!K16</f>
        <v>6526.98</v>
      </c>
      <c r="F14" s="281" t="s">
        <v>285</v>
      </c>
      <c r="G14" s="282" t="str">
        <f t="shared" si="8"/>
        <v>50:50 T12:Standard T8</v>
      </c>
      <c r="H14" s="209">
        <f>'Reference Tables'!D25</f>
        <v>112.64</v>
      </c>
      <c r="I14" s="279">
        <f>'Reference Tables'!K25</f>
        <v>8108.3200000000006</v>
      </c>
      <c r="J14" s="209">
        <f>'Reference Tables'!D30</f>
        <v>144</v>
      </c>
      <c r="K14" s="279">
        <f>'Reference Tables'!K30</f>
        <v>4954.7519999999995</v>
      </c>
      <c r="L14" s="109">
        <f t="shared" si="2"/>
        <v>128.32</v>
      </c>
      <c r="M14" s="279">
        <f t="shared" si="3"/>
        <v>6531.5360000000001</v>
      </c>
      <c r="N14" s="281" t="s">
        <v>285</v>
      </c>
      <c r="O14" s="209">
        <f t="shared" si="4"/>
        <v>39.839999999999989</v>
      </c>
      <c r="P14" s="108">
        <v>22.5</v>
      </c>
      <c r="Q14" s="287">
        <v>42184</v>
      </c>
      <c r="S14" s="295" t="str">
        <f t="shared" si="9"/>
        <v xml:space="preserve">4-Lamp 28w RWT8 (BF &lt; 0.79) </v>
      </c>
      <c r="T14" s="279">
        <v>18000</v>
      </c>
      <c r="U14" s="281" t="s">
        <v>244</v>
      </c>
      <c r="V14" s="298">
        <f t="shared" si="5"/>
        <v>30.68</v>
      </c>
      <c r="W14" s="300">
        <v>4</v>
      </c>
      <c r="X14" s="298">
        <v>5</v>
      </c>
      <c r="Y14" s="112">
        <v>2.67</v>
      </c>
      <c r="Z14" s="318">
        <v>70000</v>
      </c>
      <c r="AA14" s="108">
        <v>52.5</v>
      </c>
      <c r="AB14" s="300">
        <v>1</v>
      </c>
      <c r="AC14" s="108">
        <v>32.5</v>
      </c>
      <c r="AD14" s="316">
        <f t="shared" si="1"/>
        <v>20</v>
      </c>
      <c r="AE14" s="295" t="str">
        <f t="shared" si="0"/>
        <v>50:50 T12:Standard T8</v>
      </c>
      <c r="AF14" s="279">
        <f>20000</f>
        <v>20000</v>
      </c>
      <c r="AG14" s="281" t="s">
        <v>244</v>
      </c>
      <c r="AH14" s="298">
        <f t="shared" si="6"/>
        <v>22.68</v>
      </c>
      <c r="AI14" s="300">
        <v>4</v>
      </c>
      <c r="AJ14" s="108">
        <v>3</v>
      </c>
      <c r="AK14" s="279">
        <f t="shared" si="7"/>
        <v>55000</v>
      </c>
      <c r="AL14" s="112">
        <v>35</v>
      </c>
      <c r="AM14" s="238"/>
      <c r="AN14" s="108"/>
      <c r="AO14" s="209"/>
      <c r="AP14" s="108"/>
      <c r="AQ14" s="112"/>
    </row>
    <row r="15" spans="1:44" s="113" customFormat="1" ht="30" customHeight="1" thickBot="1">
      <c r="B15" s="288" t="str">
        <f>'Reference Tables'!C17</f>
        <v xml:space="preserve">6-Lamp 28w RWT8 (BF &lt; 0.77) </v>
      </c>
      <c r="C15" s="340">
        <v>6</v>
      </c>
      <c r="D15" s="247">
        <f>'Reference Tables'!D17</f>
        <v>126</v>
      </c>
      <c r="E15" s="292">
        <f>'Reference Tables'!K17</f>
        <v>9542.61</v>
      </c>
      <c r="F15" s="289" t="s">
        <v>285</v>
      </c>
      <c r="G15" s="290" t="str">
        <f t="shared" si="8"/>
        <v>50:50 T12:Standard T8</v>
      </c>
      <c r="H15" s="291">
        <f>'Reference Tables'!D26</f>
        <v>168.96</v>
      </c>
      <c r="I15" s="292">
        <f>'Reference Tables'!K26</f>
        <v>12162.48</v>
      </c>
      <c r="J15" s="291">
        <f>'Reference Tables'!D31</f>
        <v>216</v>
      </c>
      <c r="K15" s="292">
        <f>'Reference Tables'!K31</f>
        <v>7432.1279999999997</v>
      </c>
      <c r="L15" s="250">
        <f t="shared" si="2"/>
        <v>192.48000000000002</v>
      </c>
      <c r="M15" s="292">
        <f t="shared" si="3"/>
        <v>9797.3040000000001</v>
      </c>
      <c r="N15" s="289" t="s">
        <v>285</v>
      </c>
      <c r="O15" s="291">
        <f t="shared" si="4"/>
        <v>66.480000000000018</v>
      </c>
      <c r="P15" s="293">
        <f>P13*2</f>
        <v>40</v>
      </c>
      <c r="Q15" s="297">
        <v>42184</v>
      </c>
      <c r="S15" s="296" t="str">
        <f t="shared" si="9"/>
        <v xml:space="preserve">6-Lamp 28w RWT8 (BF &lt; 0.77) </v>
      </c>
      <c r="T15" s="292">
        <v>18000</v>
      </c>
      <c r="U15" s="289" t="s">
        <v>244</v>
      </c>
      <c r="V15" s="304">
        <f t="shared" si="5"/>
        <v>46.019999999999996</v>
      </c>
      <c r="W15" s="301">
        <v>6</v>
      </c>
      <c r="X15" s="304">
        <v>5</v>
      </c>
      <c r="Y15" s="305">
        <v>2.67</v>
      </c>
      <c r="Z15" s="319">
        <v>70000</v>
      </c>
      <c r="AA15" s="293">
        <f>AA10</f>
        <v>105</v>
      </c>
      <c r="AB15" s="301">
        <v>2</v>
      </c>
      <c r="AC15" s="293">
        <f>AC10</f>
        <v>65</v>
      </c>
      <c r="AD15" s="321">
        <f t="shared" si="1"/>
        <v>40</v>
      </c>
      <c r="AE15" s="296" t="str">
        <f t="shared" si="0"/>
        <v>50:50 T12:Standard T8</v>
      </c>
      <c r="AF15" s="292">
        <f>20000</f>
        <v>20000</v>
      </c>
      <c r="AG15" s="289" t="s">
        <v>244</v>
      </c>
      <c r="AH15" s="304">
        <f t="shared" si="6"/>
        <v>34.019999999999996</v>
      </c>
      <c r="AI15" s="301">
        <v>6</v>
      </c>
      <c r="AJ15" s="293">
        <v>3</v>
      </c>
      <c r="AK15" s="292">
        <f t="shared" si="7"/>
        <v>55000</v>
      </c>
      <c r="AL15" s="305">
        <v>35</v>
      </c>
      <c r="AM15" s="238">
        <v>1</v>
      </c>
      <c r="AN15" s="108">
        <v>15</v>
      </c>
      <c r="AO15" s="209">
        <v>20</v>
      </c>
      <c r="AP15" s="108">
        <v>45</v>
      </c>
      <c r="AQ15" s="112">
        <f>AP15*AO15/60</f>
        <v>15</v>
      </c>
    </row>
    <row r="17" spans="2:38" ht="16.5" thickBot="1"/>
    <row r="18" spans="2:38" ht="18.75">
      <c r="B18" s="145" t="s">
        <v>341</v>
      </c>
      <c r="C18" s="210"/>
      <c r="D18" s="115"/>
      <c r="E18" s="146"/>
      <c r="F18" s="115"/>
      <c r="G18" s="137"/>
      <c r="H18" s="115"/>
      <c r="I18" s="115"/>
      <c r="J18" s="115"/>
      <c r="K18" s="115"/>
      <c r="L18" s="115"/>
      <c r="M18" s="146"/>
      <c r="N18" s="115"/>
      <c r="O18" s="115"/>
      <c r="P18" s="115"/>
      <c r="Q18" s="147"/>
      <c r="S18" s="145" t="str">
        <f>S4</f>
        <v>Component Costs and Lifetimes</v>
      </c>
      <c r="T18" s="146"/>
      <c r="U18" s="148"/>
      <c r="V18" s="115"/>
      <c r="W18" s="440"/>
      <c r="X18" s="115"/>
      <c r="Y18" s="149"/>
      <c r="Z18" s="146"/>
      <c r="AA18" s="115"/>
      <c r="AB18" s="440"/>
      <c r="AC18" s="115"/>
      <c r="AD18" s="149"/>
      <c r="AE18" s="445"/>
      <c r="AF18" s="149"/>
      <c r="AG18" s="149"/>
      <c r="AH18" s="149"/>
      <c r="AI18" s="149"/>
      <c r="AJ18" s="149"/>
      <c r="AK18" s="149"/>
      <c r="AL18" s="149"/>
    </row>
    <row r="19" spans="2:38" ht="73.5" customHeight="1" thickBot="1">
      <c r="B19" s="255" t="s">
        <v>12</v>
      </c>
      <c r="C19" s="254" t="s">
        <v>85</v>
      </c>
      <c r="D19" s="257" t="s">
        <v>80</v>
      </c>
      <c r="E19" s="256" t="s">
        <v>101</v>
      </c>
      <c r="F19" s="257" t="s">
        <v>102</v>
      </c>
      <c r="G19" s="252" t="s">
        <v>0</v>
      </c>
      <c r="H19" s="251" t="s">
        <v>220</v>
      </c>
      <c r="I19" s="256" t="s">
        <v>225</v>
      </c>
      <c r="J19" s="251" t="s">
        <v>221</v>
      </c>
      <c r="K19" s="256" t="s">
        <v>226</v>
      </c>
      <c r="L19" s="251" t="s">
        <v>352</v>
      </c>
      <c r="M19" s="256" t="s">
        <v>227</v>
      </c>
      <c r="N19" s="251" t="s">
        <v>103</v>
      </c>
      <c r="O19" s="251" t="s">
        <v>81</v>
      </c>
      <c r="P19" s="251" t="s">
        <v>353</v>
      </c>
      <c r="Q19" s="280" t="s">
        <v>92</v>
      </c>
      <c r="S19" s="441" t="str">
        <f>S5</f>
        <v>EE Measure Description</v>
      </c>
      <c r="T19" s="442" t="str">
        <f>T5</f>
        <v>EE Lamp Life (hrs)</v>
      </c>
      <c r="U19" s="229" t="str">
        <f t="shared" ref="U19:AC19" si="10">U5</f>
        <v>Reference lamp life</v>
      </c>
      <c r="V19" s="106" t="str">
        <f t="shared" si="10"/>
        <v>Total EE Lamp Replacement Cost*</v>
      </c>
      <c r="W19" s="442" t="str">
        <f t="shared" si="10"/>
        <v>EE Lamp Qty</v>
      </c>
      <c r="X19" s="106" t="str">
        <f>X5</f>
        <v>EE Lamp Cost*</v>
      </c>
      <c r="Y19" s="230" t="str">
        <f t="shared" si="10"/>
        <v>EE Lamp Rep. Labor Cost per lamp*</v>
      </c>
      <c r="Z19" s="443" t="str">
        <f>Z5</f>
        <v>EE Ballast Life (hrs)</v>
      </c>
      <c r="AA19" s="106" t="str">
        <f t="shared" si="10"/>
        <v>Total EE Ballast Replacement Cost*</v>
      </c>
      <c r="AB19" s="442" t="str">
        <f t="shared" si="10"/>
        <v>EE Ballast Qty</v>
      </c>
      <c r="AC19" s="106" t="str">
        <f t="shared" si="10"/>
        <v>EE Ballast Cost*</v>
      </c>
      <c r="AD19" s="230" t="str">
        <f>AD5</f>
        <v>EE Ballast Rep. Labor Cost*</v>
      </c>
      <c r="AE19" s="444" t="str">
        <f t="shared" ref="AE19" si="11">AE5</f>
        <v>Baseline Description</v>
      </c>
      <c r="AF19" s="230" t="s">
        <v>27</v>
      </c>
      <c r="AG19" s="230" t="s">
        <v>223</v>
      </c>
      <c r="AH19" s="230" t="s">
        <v>355</v>
      </c>
      <c r="AI19" s="230" t="s">
        <v>96</v>
      </c>
      <c r="AJ19" s="230" t="s">
        <v>356</v>
      </c>
      <c r="AK19" s="230" t="s">
        <v>30</v>
      </c>
      <c r="AL19" s="230" t="s">
        <v>357</v>
      </c>
    </row>
    <row r="20" spans="2:38" ht="29.25" customHeight="1">
      <c r="B20" s="253" t="s">
        <v>342</v>
      </c>
      <c r="C20" s="339">
        <v>1</v>
      </c>
      <c r="D20" s="249">
        <f>D6</f>
        <v>24</v>
      </c>
      <c r="E20" s="278">
        <f>'Reference Tables'!K22</f>
        <v>2096.1849999999999</v>
      </c>
      <c r="F20" s="283" t="s">
        <v>285</v>
      </c>
      <c r="G20" s="284" t="str">
        <f>C20&amp;"-Lamp 34w T12"</f>
        <v>1-Lamp 34w T12</v>
      </c>
      <c r="H20" s="232">
        <f>H6</f>
        <v>29.12</v>
      </c>
      <c r="I20" s="278">
        <f>'Reference Tables'!K36</f>
        <v>0</v>
      </c>
      <c r="J20" s="232">
        <f>J6</f>
        <v>31</v>
      </c>
      <c r="K20" s="278">
        <f t="shared" ref="K20:K24" si="12">K6</f>
        <v>1238.6879999999999</v>
      </c>
      <c r="L20" s="232">
        <f>J20</f>
        <v>31</v>
      </c>
      <c r="M20" s="278"/>
      <c r="N20" s="283" t="s">
        <v>285</v>
      </c>
      <c r="O20" s="232">
        <f>L20-D20</f>
        <v>7</v>
      </c>
      <c r="P20" s="233">
        <v>50</v>
      </c>
      <c r="Q20" s="285">
        <v>42184</v>
      </c>
      <c r="S20" s="294" t="str">
        <f>B20</f>
        <v xml:space="preserve">1-Lamp Relamp/Reballast T12 to HPT8 </v>
      </c>
      <c r="T20" s="278">
        <f>T6</f>
        <v>24000</v>
      </c>
      <c r="U20" s="283" t="str">
        <f>U6</f>
        <v>EVT Ref Table</v>
      </c>
      <c r="V20" s="303">
        <f t="shared" ref="V20:AD20" si="13">V6</f>
        <v>7.67</v>
      </c>
      <c r="W20" s="299">
        <f t="shared" si="13"/>
        <v>1</v>
      </c>
      <c r="X20" s="303">
        <f t="shared" si="13"/>
        <v>5</v>
      </c>
      <c r="Y20" s="222">
        <f t="shared" si="13"/>
        <v>2.67</v>
      </c>
      <c r="Z20" s="317">
        <f t="shared" si="13"/>
        <v>70000</v>
      </c>
      <c r="AA20" s="233">
        <f t="shared" si="13"/>
        <v>52.5</v>
      </c>
      <c r="AB20" s="299">
        <f t="shared" si="13"/>
        <v>1</v>
      </c>
      <c r="AC20" s="233">
        <f t="shared" si="13"/>
        <v>32.5</v>
      </c>
      <c r="AD20" s="320">
        <f t="shared" si="13"/>
        <v>20</v>
      </c>
      <c r="AE20" s="295" t="str">
        <f>G20</f>
        <v>1-Lamp 34w T12</v>
      </c>
      <c r="AF20" s="279">
        <v>20000</v>
      </c>
      <c r="AG20" s="281" t="s">
        <v>244</v>
      </c>
      <c r="AH20" s="298">
        <f>PRODUCT(AI20,SUM(AJ20,Y20))</f>
        <v>5.37</v>
      </c>
      <c r="AI20" s="300">
        <f>AI6</f>
        <v>1</v>
      </c>
      <c r="AJ20" s="108">
        <v>2.7</v>
      </c>
      <c r="AK20" s="279">
        <v>40000</v>
      </c>
      <c r="AL20" s="112">
        <f>AL6</f>
        <v>35</v>
      </c>
    </row>
    <row r="21" spans="2:38" ht="29.25" customHeight="1">
      <c r="B21" s="286" t="s">
        <v>344</v>
      </c>
      <c r="C21" s="175">
        <v>2</v>
      </c>
      <c r="D21" s="248">
        <f t="shared" ref="D21:D29" si="14">D7</f>
        <v>48</v>
      </c>
      <c r="E21" s="279">
        <f>'Reference Tables'!K23</f>
        <v>4100.2300000000005</v>
      </c>
      <c r="F21" s="281" t="s">
        <v>285</v>
      </c>
      <c r="G21" s="282" t="str">
        <f t="shared" ref="G21:G30" si="15">C21&amp;"-Lamp 34w T12"</f>
        <v>2-Lamp 34w T12</v>
      </c>
      <c r="H21" s="209">
        <f t="shared" ref="H21:H29" si="16">H7</f>
        <v>56.96</v>
      </c>
      <c r="I21" s="279">
        <f>'Reference Tables'!K37</f>
        <v>0</v>
      </c>
      <c r="J21" s="209">
        <f t="shared" ref="J21:J24" si="17">J7</f>
        <v>62</v>
      </c>
      <c r="K21" s="279">
        <f t="shared" si="12"/>
        <v>2392.9199999999996</v>
      </c>
      <c r="L21" s="109">
        <f t="shared" ref="L21:L24" si="18">J21</f>
        <v>62</v>
      </c>
      <c r="M21" s="279"/>
      <c r="N21" s="281" t="s">
        <v>285</v>
      </c>
      <c r="O21" s="209">
        <f t="shared" ref="O21:O29" si="19">L21-D21</f>
        <v>14</v>
      </c>
      <c r="P21" s="108">
        <v>55</v>
      </c>
      <c r="Q21" s="287">
        <v>42184</v>
      </c>
      <c r="S21" s="295" t="str">
        <f t="shared" ref="S21:S39" si="20">B21</f>
        <v xml:space="preserve">2-Lamp Relamp/Reballast T12 to HPT8 </v>
      </c>
      <c r="T21" s="279">
        <f t="shared" ref="T21:AD29" si="21">T7</f>
        <v>24000</v>
      </c>
      <c r="U21" s="281" t="str">
        <f t="shared" si="21"/>
        <v>EVT Ref Table</v>
      </c>
      <c r="V21" s="298">
        <f t="shared" si="21"/>
        <v>15.34</v>
      </c>
      <c r="W21" s="300">
        <f t="shared" si="21"/>
        <v>2</v>
      </c>
      <c r="X21" s="298">
        <f t="shared" si="21"/>
        <v>5</v>
      </c>
      <c r="Y21" s="112">
        <f t="shared" si="21"/>
        <v>2.67</v>
      </c>
      <c r="Z21" s="318">
        <f t="shared" si="21"/>
        <v>70000</v>
      </c>
      <c r="AA21" s="108">
        <f t="shared" si="21"/>
        <v>52.5</v>
      </c>
      <c r="AB21" s="300">
        <f t="shared" si="21"/>
        <v>1</v>
      </c>
      <c r="AC21" s="108">
        <f t="shared" si="21"/>
        <v>32.5</v>
      </c>
      <c r="AD21" s="316">
        <f t="shared" si="21"/>
        <v>20</v>
      </c>
      <c r="AE21" s="295" t="str">
        <f t="shared" ref="AE21:AE39" si="22">G21</f>
        <v>2-Lamp 34w T12</v>
      </c>
      <c r="AF21" s="279">
        <v>20000</v>
      </c>
      <c r="AG21" s="281" t="s">
        <v>244</v>
      </c>
      <c r="AH21" s="298">
        <f t="shared" ref="AH21:AH39" si="23">PRODUCT(AI21,SUM(AJ21,Y21))</f>
        <v>10.74</v>
      </c>
      <c r="AI21" s="300">
        <v>2</v>
      </c>
      <c r="AJ21" s="108">
        <v>2.7</v>
      </c>
      <c r="AK21" s="279">
        <v>40000</v>
      </c>
      <c r="AL21" s="112">
        <v>35</v>
      </c>
    </row>
    <row r="22" spans="2:38" ht="29.25" customHeight="1">
      <c r="B22" s="286" t="s">
        <v>348</v>
      </c>
      <c r="C22" s="175">
        <v>3</v>
      </c>
      <c r="D22" s="248">
        <f t="shared" si="14"/>
        <v>71</v>
      </c>
      <c r="E22" s="279">
        <f>'Reference Tables'!K24</f>
        <v>6081.24</v>
      </c>
      <c r="F22" s="281" t="s">
        <v>285</v>
      </c>
      <c r="G22" s="282" t="str">
        <f t="shared" si="15"/>
        <v>3-Lamp 34w T12</v>
      </c>
      <c r="H22" s="209">
        <f t="shared" si="16"/>
        <v>84.48</v>
      </c>
      <c r="I22" s="279">
        <f>'Reference Tables'!K38</f>
        <v>0</v>
      </c>
      <c r="J22" s="209">
        <f t="shared" si="17"/>
        <v>108</v>
      </c>
      <c r="K22" s="279">
        <f t="shared" si="12"/>
        <v>3716.0639999999999</v>
      </c>
      <c r="L22" s="109">
        <f t="shared" si="18"/>
        <v>108</v>
      </c>
      <c r="M22" s="279"/>
      <c r="N22" s="281" t="s">
        <v>285</v>
      </c>
      <c r="O22" s="209">
        <f t="shared" si="19"/>
        <v>37</v>
      </c>
      <c r="P22" s="108">
        <v>60</v>
      </c>
      <c r="Q22" s="287">
        <v>42184</v>
      </c>
      <c r="S22" s="295" t="str">
        <f t="shared" si="20"/>
        <v xml:space="preserve">3-Lamp Relamp/Reballast T12 to HPT8 </v>
      </c>
      <c r="T22" s="279">
        <f t="shared" si="21"/>
        <v>24000</v>
      </c>
      <c r="U22" s="281" t="str">
        <f t="shared" si="21"/>
        <v>EVT Ref Table</v>
      </c>
      <c r="V22" s="298">
        <f t="shared" si="21"/>
        <v>23.009999999999998</v>
      </c>
      <c r="W22" s="300">
        <f t="shared" si="21"/>
        <v>3</v>
      </c>
      <c r="X22" s="298">
        <f t="shared" si="21"/>
        <v>5</v>
      </c>
      <c r="Y22" s="112">
        <f t="shared" si="21"/>
        <v>2.67</v>
      </c>
      <c r="Z22" s="318">
        <f t="shared" si="21"/>
        <v>70000</v>
      </c>
      <c r="AA22" s="108">
        <f t="shared" si="21"/>
        <v>52.5</v>
      </c>
      <c r="AB22" s="300">
        <f t="shared" si="21"/>
        <v>1</v>
      </c>
      <c r="AC22" s="108">
        <f t="shared" si="21"/>
        <v>32.5</v>
      </c>
      <c r="AD22" s="316">
        <f t="shared" si="21"/>
        <v>20</v>
      </c>
      <c r="AE22" s="295" t="str">
        <f t="shared" si="22"/>
        <v>3-Lamp 34w T12</v>
      </c>
      <c r="AF22" s="279">
        <v>20000</v>
      </c>
      <c r="AG22" s="281" t="s">
        <v>244</v>
      </c>
      <c r="AH22" s="298">
        <f t="shared" si="23"/>
        <v>16.11</v>
      </c>
      <c r="AI22" s="300">
        <v>3</v>
      </c>
      <c r="AJ22" s="108">
        <v>2.7</v>
      </c>
      <c r="AK22" s="279">
        <v>40000</v>
      </c>
      <c r="AL22" s="112">
        <v>35</v>
      </c>
    </row>
    <row r="23" spans="2:38" ht="29.25" customHeight="1">
      <c r="B23" s="286" t="s">
        <v>347</v>
      </c>
      <c r="C23" s="175">
        <v>4</v>
      </c>
      <c r="D23" s="248">
        <f t="shared" si="14"/>
        <v>98</v>
      </c>
      <c r="E23" s="279">
        <f>'Reference Tables'!K25</f>
        <v>8108.3200000000006</v>
      </c>
      <c r="F23" s="281" t="s">
        <v>285</v>
      </c>
      <c r="G23" s="282" t="str">
        <f t="shared" si="15"/>
        <v>4-Lamp 34w T12</v>
      </c>
      <c r="H23" s="209">
        <f t="shared" si="16"/>
        <v>112.64</v>
      </c>
      <c r="I23" s="279">
        <f>'Reference Tables'!K39</f>
        <v>0</v>
      </c>
      <c r="J23" s="209">
        <f t="shared" si="17"/>
        <v>144</v>
      </c>
      <c r="K23" s="279">
        <f t="shared" si="12"/>
        <v>4954.7519999999995</v>
      </c>
      <c r="L23" s="109">
        <f t="shared" si="18"/>
        <v>144</v>
      </c>
      <c r="M23" s="279"/>
      <c r="N23" s="281" t="s">
        <v>285</v>
      </c>
      <c r="O23" s="209">
        <f t="shared" si="19"/>
        <v>46</v>
      </c>
      <c r="P23" s="108">
        <v>65</v>
      </c>
      <c r="Q23" s="287">
        <v>42184</v>
      </c>
      <c r="S23" s="295" t="str">
        <f t="shared" si="20"/>
        <v xml:space="preserve">4-Lamp Relamp/Reballast T12 to HPT8 </v>
      </c>
      <c r="T23" s="279">
        <f t="shared" si="21"/>
        <v>24000</v>
      </c>
      <c r="U23" s="281" t="str">
        <f t="shared" si="21"/>
        <v>EVT Ref Table</v>
      </c>
      <c r="V23" s="298">
        <f t="shared" si="21"/>
        <v>30.68</v>
      </c>
      <c r="W23" s="300">
        <f t="shared" si="21"/>
        <v>4</v>
      </c>
      <c r="X23" s="298">
        <f t="shared" si="21"/>
        <v>5</v>
      </c>
      <c r="Y23" s="112">
        <f t="shared" si="21"/>
        <v>2.67</v>
      </c>
      <c r="Z23" s="318">
        <f t="shared" si="21"/>
        <v>70000</v>
      </c>
      <c r="AA23" s="108">
        <f t="shared" si="21"/>
        <v>52.5</v>
      </c>
      <c r="AB23" s="300">
        <f t="shared" si="21"/>
        <v>1</v>
      </c>
      <c r="AC23" s="108">
        <f t="shared" si="21"/>
        <v>32.5</v>
      </c>
      <c r="AD23" s="316">
        <f t="shared" si="21"/>
        <v>20</v>
      </c>
      <c r="AE23" s="295" t="str">
        <f t="shared" si="22"/>
        <v>4-Lamp 34w T12</v>
      </c>
      <c r="AF23" s="279">
        <v>20000</v>
      </c>
      <c r="AG23" s="281" t="s">
        <v>244</v>
      </c>
      <c r="AH23" s="298">
        <f t="shared" si="23"/>
        <v>21.48</v>
      </c>
      <c r="AI23" s="300">
        <v>4</v>
      </c>
      <c r="AJ23" s="108">
        <v>2.7</v>
      </c>
      <c r="AK23" s="279">
        <v>40000</v>
      </c>
      <c r="AL23" s="112">
        <v>35</v>
      </c>
    </row>
    <row r="24" spans="2:38" ht="29.25" customHeight="1">
      <c r="B24" s="286" t="s">
        <v>349</v>
      </c>
      <c r="C24" s="175">
        <v>6</v>
      </c>
      <c r="D24" s="248">
        <f t="shared" si="14"/>
        <v>142</v>
      </c>
      <c r="E24" s="279">
        <f>'Reference Tables'!K26</f>
        <v>12162.48</v>
      </c>
      <c r="F24" s="281" t="s">
        <v>285</v>
      </c>
      <c r="G24" s="282" t="str">
        <f t="shared" si="15"/>
        <v>6-Lamp 34w T12</v>
      </c>
      <c r="H24" s="209">
        <f t="shared" si="16"/>
        <v>168.96</v>
      </c>
      <c r="I24" s="279">
        <f>'Reference Tables'!K40</f>
        <v>0</v>
      </c>
      <c r="J24" s="209">
        <f t="shared" si="17"/>
        <v>216</v>
      </c>
      <c r="K24" s="279">
        <f t="shared" si="12"/>
        <v>7432.1279999999997</v>
      </c>
      <c r="L24" s="109">
        <f t="shared" si="18"/>
        <v>216</v>
      </c>
      <c r="M24" s="279"/>
      <c r="N24" s="281" t="s">
        <v>285</v>
      </c>
      <c r="O24" s="209">
        <f t="shared" si="19"/>
        <v>74</v>
      </c>
      <c r="P24" s="108">
        <v>75</v>
      </c>
      <c r="Q24" s="287">
        <v>42184</v>
      </c>
      <c r="S24" s="295" t="str">
        <f t="shared" si="20"/>
        <v xml:space="preserve">6-Lamp Relamp/Reballast T12 to HPT8 </v>
      </c>
      <c r="T24" s="279">
        <f t="shared" si="21"/>
        <v>24000</v>
      </c>
      <c r="U24" s="281" t="str">
        <f t="shared" si="21"/>
        <v>EVT Ref Table</v>
      </c>
      <c r="V24" s="298">
        <f t="shared" si="21"/>
        <v>46.019999999999996</v>
      </c>
      <c r="W24" s="300">
        <f t="shared" si="21"/>
        <v>6</v>
      </c>
      <c r="X24" s="298">
        <f t="shared" si="21"/>
        <v>5</v>
      </c>
      <c r="Y24" s="112">
        <f t="shared" si="21"/>
        <v>2.67</v>
      </c>
      <c r="Z24" s="318">
        <f t="shared" si="21"/>
        <v>70000</v>
      </c>
      <c r="AA24" s="108">
        <f t="shared" si="21"/>
        <v>105</v>
      </c>
      <c r="AB24" s="300">
        <f t="shared" si="21"/>
        <v>2</v>
      </c>
      <c r="AC24" s="108">
        <f t="shared" si="21"/>
        <v>65</v>
      </c>
      <c r="AD24" s="316">
        <f t="shared" si="21"/>
        <v>40</v>
      </c>
      <c r="AE24" s="295" t="str">
        <f t="shared" si="22"/>
        <v>6-Lamp 34w T12</v>
      </c>
      <c r="AF24" s="279">
        <v>20000</v>
      </c>
      <c r="AG24" s="281" t="s">
        <v>244</v>
      </c>
      <c r="AH24" s="298">
        <f t="shared" si="23"/>
        <v>32.22</v>
      </c>
      <c r="AI24" s="300">
        <v>6</v>
      </c>
      <c r="AJ24" s="108">
        <v>2.7</v>
      </c>
      <c r="AK24" s="279">
        <v>40000</v>
      </c>
      <c r="AL24" s="112">
        <v>55</v>
      </c>
    </row>
    <row r="25" spans="2:38" ht="29.25" customHeight="1">
      <c r="B25" s="286" t="s">
        <v>350</v>
      </c>
      <c r="C25" s="177">
        <v>1</v>
      </c>
      <c r="D25" s="248">
        <f t="shared" si="14"/>
        <v>21.28</v>
      </c>
      <c r="E25" s="279">
        <f>'Reference Tables'!K27</f>
        <v>1238.6879999999999</v>
      </c>
      <c r="F25" s="281" t="s">
        <v>285</v>
      </c>
      <c r="G25" s="282" t="str">
        <f t="shared" si="15"/>
        <v>1-Lamp 34w T12</v>
      </c>
      <c r="H25" s="209">
        <f t="shared" si="16"/>
        <v>29.12</v>
      </c>
      <c r="I25" s="279">
        <f>'Reference Tables'!K36</f>
        <v>0</v>
      </c>
      <c r="J25" s="209">
        <f>J20</f>
        <v>31</v>
      </c>
      <c r="K25" s="279">
        <f>K20</f>
        <v>1238.6879999999999</v>
      </c>
      <c r="L25" s="209">
        <f>J25</f>
        <v>31</v>
      </c>
      <c r="M25" s="279"/>
      <c r="N25" s="281" t="s">
        <v>285</v>
      </c>
      <c r="O25" s="209">
        <f t="shared" si="19"/>
        <v>9.7199999999999989</v>
      </c>
      <c r="P25" s="108">
        <v>50</v>
      </c>
      <c r="Q25" s="287">
        <v>42184</v>
      </c>
      <c r="S25" s="295" t="str">
        <f t="shared" si="20"/>
        <v xml:space="preserve">1-Lamp Relamp/Reballast T12 to RWT8 </v>
      </c>
      <c r="T25" s="279">
        <f t="shared" si="21"/>
        <v>18000</v>
      </c>
      <c r="U25" s="281" t="str">
        <f t="shared" si="21"/>
        <v>EVT Ref Table</v>
      </c>
      <c r="V25" s="298">
        <f t="shared" si="21"/>
        <v>7.67</v>
      </c>
      <c r="W25" s="300">
        <f t="shared" si="21"/>
        <v>1</v>
      </c>
      <c r="X25" s="298">
        <f t="shared" si="21"/>
        <v>5</v>
      </c>
      <c r="Y25" s="112">
        <f t="shared" si="21"/>
        <v>2.67</v>
      </c>
      <c r="Z25" s="318">
        <f t="shared" si="21"/>
        <v>70000</v>
      </c>
      <c r="AA25" s="108">
        <f t="shared" si="21"/>
        <v>52.5</v>
      </c>
      <c r="AB25" s="300">
        <f t="shared" si="21"/>
        <v>1</v>
      </c>
      <c r="AC25" s="108">
        <f t="shared" si="21"/>
        <v>32.5</v>
      </c>
      <c r="AD25" s="316">
        <f t="shared" si="21"/>
        <v>20</v>
      </c>
      <c r="AE25" s="295" t="str">
        <f t="shared" si="22"/>
        <v>1-Lamp 34w T12</v>
      </c>
      <c r="AF25" s="279">
        <v>20000</v>
      </c>
      <c r="AG25" s="281" t="s">
        <v>244</v>
      </c>
      <c r="AH25" s="298">
        <f t="shared" si="23"/>
        <v>5.37</v>
      </c>
      <c r="AI25" s="300">
        <v>1</v>
      </c>
      <c r="AJ25" s="108">
        <v>2.7</v>
      </c>
      <c r="AK25" s="279">
        <v>40000</v>
      </c>
      <c r="AL25" s="112">
        <v>35</v>
      </c>
    </row>
    <row r="26" spans="2:38" ht="29.25" customHeight="1">
      <c r="B26" s="286" t="s">
        <v>351</v>
      </c>
      <c r="C26" s="177">
        <v>2</v>
      </c>
      <c r="D26" s="248">
        <f t="shared" si="14"/>
        <v>42.56</v>
      </c>
      <c r="E26" s="279">
        <f>'Reference Tables'!K28</f>
        <v>2392.9199999999996</v>
      </c>
      <c r="F26" s="281" t="s">
        <v>285</v>
      </c>
      <c r="G26" s="282" t="str">
        <f t="shared" si="15"/>
        <v>2-Lamp 34w T12</v>
      </c>
      <c r="H26" s="209">
        <f t="shared" si="16"/>
        <v>56.96</v>
      </c>
      <c r="I26" s="279">
        <f>'Reference Tables'!K37</f>
        <v>0</v>
      </c>
      <c r="J26" s="209">
        <f t="shared" ref="J26:K26" si="24">J21</f>
        <v>62</v>
      </c>
      <c r="K26" s="279">
        <f t="shared" si="24"/>
        <v>2392.9199999999996</v>
      </c>
      <c r="L26" s="109">
        <f t="shared" ref="L26:L29" si="25">J26</f>
        <v>62</v>
      </c>
      <c r="M26" s="279"/>
      <c r="N26" s="281" t="s">
        <v>285</v>
      </c>
      <c r="O26" s="209">
        <f t="shared" si="19"/>
        <v>19.439999999999998</v>
      </c>
      <c r="P26" s="108">
        <v>55</v>
      </c>
      <c r="Q26" s="287">
        <v>42184</v>
      </c>
      <c r="S26" s="295" t="str">
        <f t="shared" si="20"/>
        <v xml:space="preserve">2-Lamp Relamp/Reballast T12 to RWT8 </v>
      </c>
      <c r="T26" s="279">
        <f t="shared" si="21"/>
        <v>18000</v>
      </c>
      <c r="U26" s="281" t="str">
        <f t="shared" si="21"/>
        <v>EVT Ref Table</v>
      </c>
      <c r="V26" s="298">
        <f t="shared" si="21"/>
        <v>15.34</v>
      </c>
      <c r="W26" s="300">
        <f t="shared" si="21"/>
        <v>2</v>
      </c>
      <c r="X26" s="298">
        <f t="shared" si="21"/>
        <v>5</v>
      </c>
      <c r="Y26" s="112">
        <f t="shared" si="21"/>
        <v>2.67</v>
      </c>
      <c r="Z26" s="318">
        <f t="shared" si="21"/>
        <v>70000</v>
      </c>
      <c r="AA26" s="108">
        <f t="shared" si="21"/>
        <v>52.5</v>
      </c>
      <c r="AB26" s="300">
        <f t="shared" si="21"/>
        <v>1</v>
      </c>
      <c r="AC26" s="108">
        <f t="shared" si="21"/>
        <v>32.5</v>
      </c>
      <c r="AD26" s="316">
        <f t="shared" si="21"/>
        <v>20</v>
      </c>
      <c r="AE26" s="295" t="str">
        <f t="shared" si="22"/>
        <v>2-Lamp 34w T12</v>
      </c>
      <c r="AF26" s="279">
        <v>20000</v>
      </c>
      <c r="AG26" s="281" t="s">
        <v>244</v>
      </c>
      <c r="AH26" s="298">
        <f t="shared" si="23"/>
        <v>10.74</v>
      </c>
      <c r="AI26" s="300">
        <v>2</v>
      </c>
      <c r="AJ26" s="108">
        <v>2.7</v>
      </c>
      <c r="AK26" s="279">
        <v>40000</v>
      </c>
      <c r="AL26" s="112">
        <v>35</v>
      </c>
    </row>
    <row r="27" spans="2:38" ht="29.25" customHeight="1">
      <c r="B27" s="286" t="s">
        <v>345</v>
      </c>
      <c r="C27" s="177">
        <v>3</v>
      </c>
      <c r="D27" s="248">
        <f t="shared" si="14"/>
        <v>63</v>
      </c>
      <c r="E27" s="279">
        <f>'Reference Tables'!K29</f>
        <v>3716.0639999999999</v>
      </c>
      <c r="F27" s="281" t="s">
        <v>285</v>
      </c>
      <c r="G27" s="282" t="str">
        <f t="shared" si="15"/>
        <v>3-Lamp 34w T12</v>
      </c>
      <c r="H27" s="209">
        <f t="shared" si="16"/>
        <v>84.48</v>
      </c>
      <c r="I27" s="279">
        <f>'Reference Tables'!K38</f>
        <v>0</v>
      </c>
      <c r="J27" s="209">
        <f t="shared" ref="J27:K27" si="26">J22</f>
        <v>108</v>
      </c>
      <c r="K27" s="279">
        <f t="shared" si="26"/>
        <v>3716.0639999999999</v>
      </c>
      <c r="L27" s="109">
        <f t="shared" si="25"/>
        <v>108</v>
      </c>
      <c r="M27" s="279"/>
      <c r="N27" s="281" t="s">
        <v>285</v>
      </c>
      <c r="O27" s="209">
        <f t="shared" si="19"/>
        <v>45</v>
      </c>
      <c r="P27" s="108">
        <v>60</v>
      </c>
      <c r="Q27" s="287">
        <v>42184</v>
      </c>
      <c r="S27" s="295" t="str">
        <f t="shared" si="20"/>
        <v xml:space="preserve">3-Lamp Relamp/Reballast T12 to RWT8 </v>
      </c>
      <c r="T27" s="279">
        <f t="shared" si="21"/>
        <v>18000</v>
      </c>
      <c r="U27" s="281" t="str">
        <f t="shared" si="21"/>
        <v>EVT Ref Table</v>
      </c>
      <c r="V27" s="298">
        <f t="shared" si="21"/>
        <v>23.009999999999998</v>
      </c>
      <c r="W27" s="300">
        <f t="shared" si="21"/>
        <v>3</v>
      </c>
      <c r="X27" s="298">
        <f t="shared" si="21"/>
        <v>5</v>
      </c>
      <c r="Y27" s="112">
        <f t="shared" si="21"/>
        <v>2.67</v>
      </c>
      <c r="Z27" s="318">
        <f t="shared" si="21"/>
        <v>70000</v>
      </c>
      <c r="AA27" s="108">
        <f t="shared" si="21"/>
        <v>52.5</v>
      </c>
      <c r="AB27" s="300">
        <f t="shared" si="21"/>
        <v>1</v>
      </c>
      <c r="AC27" s="108">
        <f t="shared" si="21"/>
        <v>32.5</v>
      </c>
      <c r="AD27" s="316">
        <f t="shared" si="21"/>
        <v>20</v>
      </c>
      <c r="AE27" s="295" t="str">
        <f t="shared" si="22"/>
        <v>3-Lamp 34w T12</v>
      </c>
      <c r="AF27" s="279">
        <v>20000</v>
      </c>
      <c r="AG27" s="281" t="s">
        <v>244</v>
      </c>
      <c r="AH27" s="298">
        <f t="shared" si="23"/>
        <v>16.11</v>
      </c>
      <c r="AI27" s="300">
        <v>3</v>
      </c>
      <c r="AJ27" s="108">
        <v>2.7</v>
      </c>
      <c r="AK27" s="279">
        <v>40000</v>
      </c>
      <c r="AL27" s="112">
        <v>35</v>
      </c>
    </row>
    <row r="28" spans="2:38" ht="29.25" customHeight="1">
      <c r="B28" s="286" t="s">
        <v>343</v>
      </c>
      <c r="C28" s="177">
        <v>4</v>
      </c>
      <c r="D28" s="248">
        <f t="shared" si="14"/>
        <v>88.48</v>
      </c>
      <c r="E28" s="279">
        <f>'Reference Tables'!K30</f>
        <v>4954.7519999999995</v>
      </c>
      <c r="F28" s="281" t="s">
        <v>285</v>
      </c>
      <c r="G28" s="282" t="str">
        <f t="shared" si="15"/>
        <v>4-Lamp 34w T12</v>
      </c>
      <c r="H28" s="209">
        <f t="shared" si="16"/>
        <v>112.64</v>
      </c>
      <c r="I28" s="279">
        <f>'Reference Tables'!K39</f>
        <v>0</v>
      </c>
      <c r="J28" s="209">
        <f t="shared" ref="J28:K28" si="27">J23</f>
        <v>144</v>
      </c>
      <c r="K28" s="279">
        <f t="shared" si="27"/>
        <v>4954.7519999999995</v>
      </c>
      <c r="L28" s="109">
        <f t="shared" si="25"/>
        <v>144</v>
      </c>
      <c r="M28" s="279"/>
      <c r="N28" s="281" t="s">
        <v>285</v>
      </c>
      <c r="O28" s="209">
        <f t="shared" si="19"/>
        <v>55.519999999999996</v>
      </c>
      <c r="P28" s="108">
        <v>65</v>
      </c>
      <c r="Q28" s="287">
        <v>42184</v>
      </c>
      <c r="S28" s="295" t="str">
        <f t="shared" si="20"/>
        <v xml:space="preserve">4-Lamp Relamp/Reballast T12 to RWT8 </v>
      </c>
      <c r="T28" s="279">
        <f t="shared" si="21"/>
        <v>18000</v>
      </c>
      <c r="U28" s="281" t="str">
        <f t="shared" si="21"/>
        <v>EVT Ref Table</v>
      </c>
      <c r="V28" s="298">
        <f t="shared" si="21"/>
        <v>30.68</v>
      </c>
      <c r="W28" s="300">
        <f t="shared" si="21"/>
        <v>4</v>
      </c>
      <c r="X28" s="298">
        <f t="shared" si="21"/>
        <v>5</v>
      </c>
      <c r="Y28" s="112">
        <f t="shared" si="21"/>
        <v>2.67</v>
      </c>
      <c r="Z28" s="318">
        <f t="shared" si="21"/>
        <v>70000</v>
      </c>
      <c r="AA28" s="108">
        <f t="shared" si="21"/>
        <v>52.5</v>
      </c>
      <c r="AB28" s="300">
        <f t="shared" si="21"/>
        <v>1</v>
      </c>
      <c r="AC28" s="108">
        <f t="shared" si="21"/>
        <v>32.5</v>
      </c>
      <c r="AD28" s="316">
        <f t="shared" si="21"/>
        <v>20</v>
      </c>
      <c r="AE28" s="295" t="str">
        <f t="shared" si="22"/>
        <v>4-Lamp 34w T12</v>
      </c>
      <c r="AF28" s="279">
        <v>20000</v>
      </c>
      <c r="AG28" s="281" t="s">
        <v>244</v>
      </c>
      <c r="AH28" s="298">
        <f t="shared" si="23"/>
        <v>21.48</v>
      </c>
      <c r="AI28" s="300">
        <v>4</v>
      </c>
      <c r="AJ28" s="108">
        <v>2.7</v>
      </c>
      <c r="AK28" s="279">
        <v>40000</v>
      </c>
      <c r="AL28" s="112">
        <v>35</v>
      </c>
    </row>
    <row r="29" spans="2:38" ht="29.25" customHeight="1">
      <c r="B29" s="286" t="s">
        <v>346</v>
      </c>
      <c r="C29" s="177">
        <v>6</v>
      </c>
      <c r="D29" s="248">
        <f t="shared" si="14"/>
        <v>126</v>
      </c>
      <c r="E29" s="279">
        <f>'Reference Tables'!K31</f>
        <v>7432.1279999999997</v>
      </c>
      <c r="F29" s="281" t="s">
        <v>285</v>
      </c>
      <c r="G29" s="282" t="str">
        <f t="shared" si="15"/>
        <v>6-Lamp 34w T12</v>
      </c>
      <c r="H29" s="209">
        <f t="shared" si="16"/>
        <v>168.96</v>
      </c>
      <c r="I29" s="279">
        <f>'Reference Tables'!K40</f>
        <v>0</v>
      </c>
      <c r="J29" s="209">
        <f t="shared" ref="J29:K29" si="28">J24</f>
        <v>216</v>
      </c>
      <c r="K29" s="279">
        <f t="shared" si="28"/>
        <v>7432.1279999999997</v>
      </c>
      <c r="L29" s="109">
        <f t="shared" si="25"/>
        <v>216</v>
      </c>
      <c r="M29" s="279"/>
      <c r="N29" s="281" t="s">
        <v>285</v>
      </c>
      <c r="O29" s="209">
        <f t="shared" si="19"/>
        <v>90</v>
      </c>
      <c r="P29" s="108">
        <v>75</v>
      </c>
      <c r="Q29" s="287">
        <v>42184</v>
      </c>
      <c r="S29" s="295" t="str">
        <f t="shared" si="20"/>
        <v xml:space="preserve">6-Lamp Relamp/Reballast T12 to RWT8 </v>
      </c>
      <c r="T29" s="279">
        <f t="shared" si="21"/>
        <v>18000</v>
      </c>
      <c r="U29" s="281" t="str">
        <f t="shared" si="21"/>
        <v>EVT Ref Table</v>
      </c>
      <c r="V29" s="298">
        <f t="shared" si="21"/>
        <v>46.019999999999996</v>
      </c>
      <c r="W29" s="300">
        <f t="shared" si="21"/>
        <v>6</v>
      </c>
      <c r="X29" s="298">
        <f t="shared" si="21"/>
        <v>5</v>
      </c>
      <c r="Y29" s="112">
        <f t="shared" si="21"/>
        <v>2.67</v>
      </c>
      <c r="Z29" s="318">
        <f t="shared" si="21"/>
        <v>70000</v>
      </c>
      <c r="AA29" s="108">
        <f t="shared" si="21"/>
        <v>105</v>
      </c>
      <c r="AB29" s="300">
        <f t="shared" si="21"/>
        <v>2</v>
      </c>
      <c r="AC29" s="108">
        <f t="shared" si="21"/>
        <v>65</v>
      </c>
      <c r="AD29" s="316">
        <f t="shared" si="21"/>
        <v>40</v>
      </c>
      <c r="AE29" s="295" t="str">
        <f t="shared" si="22"/>
        <v>6-Lamp 34w T12</v>
      </c>
      <c r="AF29" s="279">
        <v>20000</v>
      </c>
      <c r="AG29" s="281" t="s">
        <v>244</v>
      </c>
      <c r="AH29" s="298">
        <f t="shared" si="23"/>
        <v>32.22</v>
      </c>
      <c r="AI29" s="300">
        <v>6</v>
      </c>
      <c r="AJ29" s="108">
        <v>2.7</v>
      </c>
      <c r="AK29" s="279">
        <v>40000</v>
      </c>
      <c r="AL29" s="112">
        <v>55</v>
      </c>
    </row>
    <row r="30" spans="2:38" ht="27" customHeight="1">
      <c r="B30" s="286" t="s">
        <v>342</v>
      </c>
      <c r="C30" s="177">
        <v>1</v>
      </c>
      <c r="D30" s="248">
        <f>D20</f>
        <v>24</v>
      </c>
      <c r="E30" s="279">
        <f>'Reference Tables'!K32</f>
        <v>0</v>
      </c>
      <c r="F30" s="281" t="s">
        <v>285</v>
      </c>
      <c r="G30" s="282" t="str">
        <f>C30&amp;"-Lamp 32w T8"</f>
        <v>1-Lamp 32w T8</v>
      </c>
      <c r="H30" s="209">
        <f>H6</f>
        <v>29.12</v>
      </c>
      <c r="I30" s="279">
        <f t="shared" ref="I30:I38" si="29">I6</f>
        <v>2096.1849999999999</v>
      </c>
      <c r="J30" s="209">
        <f>'Reference Tables'!D51</f>
        <v>0</v>
      </c>
      <c r="K30" s="279">
        <f>'Reference Tables'!K51</f>
        <v>0</v>
      </c>
      <c r="L30" s="209">
        <f>H30</f>
        <v>29.12</v>
      </c>
      <c r="M30" s="279"/>
      <c r="N30" s="281" t="s">
        <v>285</v>
      </c>
      <c r="O30" s="209">
        <f>L30-D30</f>
        <v>5.120000000000001</v>
      </c>
      <c r="P30" s="108">
        <v>50</v>
      </c>
      <c r="Q30" s="287">
        <v>42184</v>
      </c>
      <c r="S30" s="295" t="str">
        <f t="shared" si="20"/>
        <v xml:space="preserve">1-Lamp Relamp/Reballast T12 to HPT8 </v>
      </c>
      <c r="T30" s="279">
        <f>T20</f>
        <v>24000</v>
      </c>
      <c r="U30" s="281" t="str">
        <f>U20</f>
        <v>EVT Ref Table</v>
      </c>
      <c r="V30" s="298">
        <f t="shared" ref="V30:AD30" si="30">V20</f>
        <v>7.67</v>
      </c>
      <c r="W30" s="300">
        <f t="shared" si="30"/>
        <v>1</v>
      </c>
      <c r="X30" s="298">
        <f t="shared" si="30"/>
        <v>5</v>
      </c>
      <c r="Y30" s="112">
        <f t="shared" si="30"/>
        <v>2.67</v>
      </c>
      <c r="Z30" s="318">
        <f t="shared" si="30"/>
        <v>70000</v>
      </c>
      <c r="AA30" s="108">
        <f t="shared" si="30"/>
        <v>52.5</v>
      </c>
      <c r="AB30" s="300">
        <f t="shared" si="30"/>
        <v>1</v>
      </c>
      <c r="AC30" s="108">
        <f t="shared" si="30"/>
        <v>32.5</v>
      </c>
      <c r="AD30" s="316">
        <f t="shared" si="30"/>
        <v>20</v>
      </c>
      <c r="AE30" s="295" t="str">
        <f t="shared" si="22"/>
        <v>1-Lamp 32w T8</v>
      </c>
      <c r="AF30" s="279">
        <v>20000</v>
      </c>
      <c r="AG30" s="281" t="s">
        <v>244</v>
      </c>
      <c r="AH30" s="298">
        <f t="shared" si="23"/>
        <v>5.17</v>
      </c>
      <c r="AI30" s="300">
        <v>1</v>
      </c>
      <c r="AJ30" s="108">
        <v>2.5</v>
      </c>
      <c r="AK30" s="279">
        <v>70000</v>
      </c>
      <c r="AL30" s="112">
        <v>30</v>
      </c>
    </row>
    <row r="31" spans="2:38" ht="27" customHeight="1">
      <c r="B31" s="286" t="s">
        <v>344</v>
      </c>
      <c r="C31" s="175">
        <v>2</v>
      </c>
      <c r="D31" s="248">
        <f t="shared" ref="D31:D39" si="31">D21</f>
        <v>48</v>
      </c>
      <c r="E31" s="279">
        <f>'Reference Tables'!K33</f>
        <v>0</v>
      </c>
      <c r="F31" s="281" t="s">
        <v>285</v>
      </c>
      <c r="G31" s="282" t="str">
        <f t="shared" ref="G31:G39" si="32">C31&amp;"-Lamp 32w T8"</f>
        <v>2-Lamp 32w T8</v>
      </c>
      <c r="H31" s="209">
        <f t="shared" ref="H31:H39" si="33">H7</f>
        <v>56.96</v>
      </c>
      <c r="I31" s="279">
        <f t="shared" si="29"/>
        <v>4100.2300000000005</v>
      </c>
      <c r="J31" s="209">
        <f>'Reference Tables'!D52</f>
        <v>0</v>
      </c>
      <c r="K31" s="279">
        <f>'Reference Tables'!K52</f>
        <v>0</v>
      </c>
      <c r="L31" s="209">
        <f t="shared" ref="L31:L39" si="34">H31</f>
        <v>56.96</v>
      </c>
      <c r="M31" s="279"/>
      <c r="N31" s="281" t="s">
        <v>285</v>
      </c>
      <c r="O31" s="209">
        <f t="shared" ref="O31:O39" si="35">L31-D31</f>
        <v>8.9600000000000009</v>
      </c>
      <c r="P31" s="108">
        <v>55</v>
      </c>
      <c r="Q31" s="287">
        <v>42184</v>
      </c>
      <c r="S31" s="295" t="str">
        <f t="shared" si="20"/>
        <v xml:space="preserve">2-Lamp Relamp/Reballast T12 to HPT8 </v>
      </c>
      <c r="T31" s="279">
        <f t="shared" ref="T31:U39" si="36">T21</f>
        <v>24000</v>
      </c>
      <c r="U31" s="281" t="str">
        <f t="shared" si="36"/>
        <v>EVT Ref Table</v>
      </c>
      <c r="V31" s="298">
        <f t="shared" ref="V31:AD31" si="37">V21</f>
        <v>15.34</v>
      </c>
      <c r="W31" s="300">
        <f t="shared" si="37"/>
        <v>2</v>
      </c>
      <c r="X31" s="298">
        <f t="shared" si="37"/>
        <v>5</v>
      </c>
      <c r="Y31" s="112">
        <f t="shared" si="37"/>
        <v>2.67</v>
      </c>
      <c r="Z31" s="318">
        <f t="shared" si="37"/>
        <v>70000</v>
      </c>
      <c r="AA31" s="108">
        <f t="shared" si="37"/>
        <v>52.5</v>
      </c>
      <c r="AB31" s="300">
        <f t="shared" si="37"/>
        <v>1</v>
      </c>
      <c r="AC31" s="108">
        <f t="shared" si="37"/>
        <v>32.5</v>
      </c>
      <c r="AD31" s="316">
        <f t="shared" si="37"/>
        <v>20</v>
      </c>
      <c r="AE31" s="295" t="str">
        <f t="shared" si="22"/>
        <v>2-Lamp 32w T8</v>
      </c>
      <c r="AF31" s="279">
        <v>20000</v>
      </c>
      <c r="AG31" s="281" t="s">
        <v>244</v>
      </c>
      <c r="AH31" s="298">
        <f t="shared" si="23"/>
        <v>10.34</v>
      </c>
      <c r="AI31" s="300">
        <v>2</v>
      </c>
      <c r="AJ31" s="108">
        <v>2.5</v>
      </c>
      <c r="AK31" s="279">
        <v>70000</v>
      </c>
      <c r="AL31" s="112">
        <v>30</v>
      </c>
    </row>
    <row r="32" spans="2:38" ht="27" customHeight="1">
      <c r="B32" s="286" t="s">
        <v>348</v>
      </c>
      <c r="C32" s="175">
        <v>3</v>
      </c>
      <c r="D32" s="248">
        <f t="shared" si="31"/>
        <v>71</v>
      </c>
      <c r="E32" s="279">
        <f>'Reference Tables'!K34</f>
        <v>0</v>
      </c>
      <c r="F32" s="281" t="s">
        <v>285</v>
      </c>
      <c r="G32" s="282" t="str">
        <f t="shared" si="32"/>
        <v>3-Lamp 32w T8</v>
      </c>
      <c r="H32" s="209">
        <f t="shared" si="33"/>
        <v>84.48</v>
      </c>
      <c r="I32" s="279">
        <f t="shared" si="29"/>
        <v>6081.24</v>
      </c>
      <c r="J32" s="209">
        <f>'Reference Tables'!D53</f>
        <v>0</v>
      </c>
      <c r="K32" s="279">
        <f>'Reference Tables'!K53</f>
        <v>0</v>
      </c>
      <c r="L32" s="209">
        <f t="shared" si="34"/>
        <v>84.48</v>
      </c>
      <c r="M32" s="279"/>
      <c r="N32" s="281" t="s">
        <v>285</v>
      </c>
      <c r="O32" s="209">
        <f t="shared" si="35"/>
        <v>13.480000000000004</v>
      </c>
      <c r="P32" s="108">
        <v>60</v>
      </c>
      <c r="Q32" s="287">
        <v>42184</v>
      </c>
      <c r="S32" s="295" t="str">
        <f t="shared" si="20"/>
        <v xml:space="preserve">3-Lamp Relamp/Reballast T12 to HPT8 </v>
      </c>
      <c r="T32" s="279">
        <f t="shared" si="36"/>
        <v>24000</v>
      </c>
      <c r="U32" s="281" t="str">
        <f t="shared" si="36"/>
        <v>EVT Ref Table</v>
      </c>
      <c r="V32" s="298">
        <f t="shared" ref="V32:AD32" si="38">V22</f>
        <v>23.009999999999998</v>
      </c>
      <c r="W32" s="300">
        <f t="shared" si="38"/>
        <v>3</v>
      </c>
      <c r="X32" s="298">
        <f t="shared" si="38"/>
        <v>5</v>
      </c>
      <c r="Y32" s="112">
        <f t="shared" si="38"/>
        <v>2.67</v>
      </c>
      <c r="Z32" s="318">
        <f t="shared" si="38"/>
        <v>70000</v>
      </c>
      <c r="AA32" s="108">
        <f t="shared" si="38"/>
        <v>52.5</v>
      </c>
      <c r="AB32" s="300">
        <f t="shared" si="38"/>
        <v>1</v>
      </c>
      <c r="AC32" s="108">
        <f t="shared" si="38"/>
        <v>32.5</v>
      </c>
      <c r="AD32" s="316">
        <f t="shared" si="38"/>
        <v>20</v>
      </c>
      <c r="AE32" s="295" t="str">
        <f t="shared" si="22"/>
        <v>3-Lamp 32w T8</v>
      </c>
      <c r="AF32" s="279">
        <v>20000</v>
      </c>
      <c r="AG32" s="281" t="s">
        <v>244</v>
      </c>
      <c r="AH32" s="298">
        <f t="shared" si="23"/>
        <v>15.51</v>
      </c>
      <c r="AI32" s="300">
        <v>3</v>
      </c>
      <c r="AJ32" s="108">
        <v>2.5</v>
      </c>
      <c r="AK32" s="279">
        <v>70000</v>
      </c>
      <c r="AL32" s="112">
        <v>30</v>
      </c>
    </row>
    <row r="33" spans="2:38" ht="27" customHeight="1">
      <c r="B33" s="286" t="s">
        <v>347</v>
      </c>
      <c r="C33" s="175">
        <v>4</v>
      </c>
      <c r="D33" s="248">
        <f t="shared" si="31"/>
        <v>98</v>
      </c>
      <c r="E33" s="279">
        <f>'Reference Tables'!K35</f>
        <v>0</v>
      </c>
      <c r="F33" s="281" t="s">
        <v>285</v>
      </c>
      <c r="G33" s="282" t="str">
        <f t="shared" si="32"/>
        <v>4-Lamp 32w T8</v>
      </c>
      <c r="H33" s="209">
        <f t="shared" si="33"/>
        <v>112.64</v>
      </c>
      <c r="I33" s="279">
        <f t="shared" si="29"/>
        <v>8108.3200000000006</v>
      </c>
      <c r="J33" s="209">
        <f>'Reference Tables'!D54</f>
        <v>0</v>
      </c>
      <c r="K33" s="279">
        <f>'Reference Tables'!K54</f>
        <v>0</v>
      </c>
      <c r="L33" s="209">
        <f t="shared" si="34"/>
        <v>112.64</v>
      </c>
      <c r="M33" s="279"/>
      <c r="N33" s="281" t="s">
        <v>285</v>
      </c>
      <c r="O33" s="209">
        <f t="shared" si="35"/>
        <v>14.64</v>
      </c>
      <c r="P33" s="108">
        <v>65</v>
      </c>
      <c r="Q33" s="287">
        <v>42184</v>
      </c>
      <c r="S33" s="295" t="str">
        <f t="shared" si="20"/>
        <v xml:space="preserve">4-Lamp Relamp/Reballast T12 to HPT8 </v>
      </c>
      <c r="T33" s="279">
        <f t="shared" si="36"/>
        <v>24000</v>
      </c>
      <c r="U33" s="281" t="str">
        <f t="shared" si="36"/>
        <v>EVT Ref Table</v>
      </c>
      <c r="V33" s="298">
        <f t="shared" ref="V33:AD33" si="39">V23</f>
        <v>30.68</v>
      </c>
      <c r="W33" s="300">
        <f t="shared" si="39"/>
        <v>4</v>
      </c>
      <c r="X33" s="298">
        <f t="shared" si="39"/>
        <v>5</v>
      </c>
      <c r="Y33" s="112">
        <f t="shared" si="39"/>
        <v>2.67</v>
      </c>
      <c r="Z33" s="318">
        <f t="shared" si="39"/>
        <v>70000</v>
      </c>
      <c r="AA33" s="108">
        <f t="shared" si="39"/>
        <v>52.5</v>
      </c>
      <c r="AB33" s="300">
        <f t="shared" si="39"/>
        <v>1</v>
      </c>
      <c r="AC33" s="108">
        <f t="shared" si="39"/>
        <v>32.5</v>
      </c>
      <c r="AD33" s="316">
        <f t="shared" si="39"/>
        <v>20</v>
      </c>
      <c r="AE33" s="295" t="str">
        <f t="shared" si="22"/>
        <v>4-Lamp 32w T8</v>
      </c>
      <c r="AF33" s="279">
        <v>20000</v>
      </c>
      <c r="AG33" s="281" t="s">
        <v>244</v>
      </c>
      <c r="AH33" s="298">
        <f t="shared" si="23"/>
        <v>20.68</v>
      </c>
      <c r="AI33" s="300">
        <v>4</v>
      </c>
      <c r="AJ33" s="108">
        <v>2.5</v>
      </c>
      <c r="AK33" s="279">
        <v>70000</v>
      </c>
      <c r="AL33" s="112">
        <v>30</v>
      </c>
    </row>
    <row r="34" spans="2:38" ht="27" customHeight="1">
      <c r="B34" s="286" t="s">
        <v>349</v>
      </c>
      <c r="C34" s="175">
        <v>6</v>
      </c>
      <c r="D34" s="248">
        <f t="shared" si="31"/>
        <v>142</v>
      </c>
      <c r="E34" s="279">
        <f>'Reference Tables'!K36</f>
        <v>0</v>
      </c>
      <c r="F34" s="281" t="s">
        <v>285</v>
      </c>
      <c r="G34" s="282" t="str">
        <f t="shared" si="32"/>
        <v>6-Lamp 32w T8</v>
      </c>
      <c r="H34" s="209">
        <f t="shared" si="33"/>
        <v>168.96</v>
      </c>
      <c r="I34" s="279">
        <f t="shared" si="29"/>
        <v>12162.48</v>
      </c>
      <c r="J34" s="209">
        <f>'Reference Tables'!D55</f>
        <v>0</v>
      </c>
      <c r="K34" s="279">
        <f>'Reference Tables'!K55</f>
        <v>0</v>
      </c>
      <c r="L34" s="209">
        <f t="shared" si="34"/>
        <v>168.96</v>
      </c>
      <c r="M34" s="279"/>
      <c r="N34" s="281" t="s">
        <v>285</v>
      </c>
      <c r="O34" s="209">
        <f t="shared" si="35"/>
        <v>26.960000000000008</v>
      </c>
      <c r="P34" s="108">
        <v>75</v>
      </c>
      <c r="Q34" s="287">
        <v>42184</v>
      </c>
      <c r="S34" s="295" t="str">
        <f t="shared" si="20"/>
        <v xml:space="preserve">6-Lamp Relamp/Reballast T12 to HPT8 </v>
      </c>
      <c r="T34" s="279">
        <f t="shared" si="36"/>
        <v>24000</v>
      </c>
      <c r="U34" s="281" t="str">
        <f t="shared" si="36"/>
        <v>EVT Ref Table</v>
      </c>
      <c r="V34" s="298">
        <f t="shared" ref="V34:AD34" si="40">V24</f>
        <v>46.019999999999996</v>
      </c>
      <c r="W34" s="300">
        <f t="shared" si="40"/>
        <v>6</v>
      </c>
      <c r="X34" s="298">
        <f t="shared" si="40"/>
        <v>5</v>
      </c>
      <c r="Y34" s="112">
        <f t="shared" si="40"/>
        <v>2.67</v>
      </c>
      <c r="Z34" s="318">
        <f t="shared" si="40"/>
        <v>70000</v>
      </c>
      <c r="AA34" s="108">
        <f t="shared" si="40"/>
        <v>105</v>
      </c>
      <c r="AB34" s="300">
        <f t="shared" si="40"/>
        <v>2</v>
      </c>
      <c r="AC34" s="108">
        <f t="shared" si="40"/>
        <v>65</v>
      </c>
      <c r="AD34" s="316">
        <f t="shared" si="40"/>
        <v>40</v>
      </c>
      <c r="AE34" s="295" t="str">
        <f t="shared" si="22"/>
        <v>6-Lamp 32w T8</v>
      </c>
      <c r="AF34" s="279">
        <v>20000</v>
      </c>
      <c r="AG34" s="281" t="s">
        <v>244</v>
      </c>
      <c r="AH34" s="298">
        <f t="shared" si="23"/>
        <v>31.02</v>
      </c>
      <c r="AI34" s="300">
        <v>6</v>
      </c>
      <c r="AJ34" s="108">
        <v>2.5</v>
      </c>
      <c r="AK34" s="279">
        <v>70000</v>
      </c>
      <c r="AL34" s="112">
        <v>45</v>
      </c>
    </row>
    <row r="35" spans="2:38" ht="27" customHeight="1">
      <c r="B35" s="286" t="s">
        <v>350</v>
      </c>
      <c r="C35" s="177">
        <v>1</v>
      </c>
      <c r="D35" s="248">
        <f t="shared" si="31"/>
        <v>21.28</v>
      </c>
      <c r="E35" s="279">
        <f>'Reference Tables'!K37</f>
        <v>0</v>
      </c>
      <c r="F35" s="281" t="s">
        <v>285</v>
      </c>
      <c r="G35" s="282" t="str">
        <f t="shared" si="32"/>
        <v>1-Lamp 32w T8</v>
      </c>
      <c r="H35" s="209">
        <f t="shared" si="33"/>
        <v>29.12</v>
      </c>
      <c r="I35" s="279">
        <f t="shared" si="29"/>
        <v>2096.1849999999999</v>
      </c>
      <c r="J35" s="209">
        <f>'Reference Tables'!D51</f>
        <v>0</v>
      </c>
      <c r="K35" s="279">
        <f>'Reference Tables'!K51</f>
        <v>0</v>
      </c>
      <c r="L35" s="209">
        <f t="shared" si="34"/>
        <v>29.12</v>
      </c>
      <c r="M35" s="279"/>
      <c r="N35" s="281" t="s">
        <v>285</v>
      </c>
      <c r="O35" s="209">
        <f t="shared" si="35"/>
        <v>7.84</v>
      </c>
      <c r="P35" s="108">
        <v>50</v>
      </c>
      <c r="Q35" s="287">
        <v>42184</v>
      </c>
      <c r="S35" s="295" t="str">
        <f t="shared" si="20"/>
        <v xml:space="preserve">1-Lamp Relamp/Reballast T12 to RWT8 </v>
      </c>
      <c r="T35" s="279">
        <f t="shared" si="36"/>
        <v>18000</v>
      </c>
      <c r="U35" s="281" t="str">
        <f t="shared" si="36"/>
        <v>EVT Ref Table</v>
      </c>
      <c r="V35" s="298">
        <f t="shared" ref="V35:AD35" si="41">V25</f>
        <v>7.67</v>
      </c>
      <c r="W35" s="300">
        <f t="shared" si="41"/>
        <v>1</v>
      </c>
      <c r="X35" s="298">
        <f t="shared" si="41"/>
        <v>5</v>
      </c>
      <c r="Y35" s="112">
        <f t="shared" si="41"/>
        <v>2.67</v>
      </c>
      <c r="Z35" s="318">
        <f t="shared" si="41"/>
        <v>70000</v>
      </c>
      <c r="AA35" s="108">
        <f t="shared" si="41"/>
        <v>52.5</v>
      </c>
      <c r="AB35" s="300">
        <f t="shared" si="41"/>
        <v>1</v>
      </c>
      <c r="AC35" s="108">
        <f t="shared" si="41"/>
        <v>32.5</v>
      </c>
      <c r="AD35" s="316">
        <f t="shared" si="41"/>
        <v>20</v>
      </c>
      <c r="AE35" s="295" t="str">
        <f t="shared" si="22"/>
        <v>1-Lamp 32w T8</v>
      </c>
      <c r="AF35" s="279">
        <v>20000</v>
      </c>
      <c r="AG35" s="281" t="s">
        <v>244</v>
      </c>
      <c r="AH35" s="298">
        <f t="shared" si="23"/>
        <v>5.17</v>
      </c>
      <c r="AI35" s="300">
        <v>1</v>
      </c>
      <c r="AJ35" s="108">
        <v>2.5</v>
      </c>
      <c r="AK35" s="279">
        <v>70000</v>
      </c>
      <c r="AL35" s="112">
        <v>30</v>
      </c>
    </row>
    <row r="36" spans="2:38" ht="27" customHeight="1">
      <c r="B36" s="286" t="s">
        <v>351</v>
      </c>
      <c r="C36" s="177">
        <v>2</v>
      </c>
      <c r="D36" s="248">
        <f t="shared" si="31"/>
        <v>42.56</v>
      </c>
      <c r="E36" s="279">
        <f>'Reference Tables'!K38</f>
        <v>0</v>
      </c>
      <c r="F36" s="281" t="s">
        <v>285</v>
      </c>
      <c r="G36" s="282" t="str">
        <f t="shared" si="32"/>
        <v>2-Lamp 32w T8</v>
      </c>
      <c r="H36" s="209">
        <f t="shared" si="33"/>
        <v>56.96</v>
      </c>
      <c r="I36" s="279">
        <f t="shared" si="29"/>
        <v>4100.2300000000005</v>
      </c>
      <c r="J36" s="209">
        <f>'Reference Tables'!D52</f>
        <v>0</v>
      </c>
      <c r="K36" s="279">
        <f>'Reference Tables'!K52</f>
        <v>0</v>
      </c>
      <c r="L36" s="209">
        <f t="shared" si="34"/>
        <v>56.96</v>
      </c>
      <c r="M36" s="279"/>
      <c r="N36" s="281" t="s">
        <v>285</v>
      </c>
      <c r="O36" s="209">
        <f t="shared" si="35"/>
        <v>14.399999999999999</v>
      </c>
      <c r="P36" s="108">
        <v>55</v>
      </c>
      <c r="Q36" s="287">
        <v>42184</v>
      </c>
      <c r="S36" s="295" t="str">
        <f t="shared" si="20"/>
        <v xml:space="preserve">2-Lamp Relamp/Reballast T12 to RWT8 </v>
      </c>
      <c r="T36" s="279">
        <f t="shared" si="36"/>
        <v>18000</v>
      </c>
      <c r="U36" s="281" t="str">
        <f t="shared" si="36"/>
        <v>EVT Ref Table</v>
      </c>
      <c r="V36" s="298">
        <f t="shared" ref="V36:AD36" si="42">V26</f>
        <v>15.34</v>
      </c>
      <c r="W36" s="300">
        <f t="shared" si="42"/>
        <v>2</v>
      </c>
      <c r="X36" s="298">
        <f t="shared" si="42"/>
        <v>5</v>
      </c>
      <c r="Y36" s="112">
        <f t="shared" si="42"/>
        <v>2.67</v>
      </c>
      <c r="Z36" s="318">
        <f t="shared" si="42"/>
        <v>70000</v>
      </c>
      <c r="AA36" s="108">
        <f t="shared" si="42"/>
        <v>52.5</v>
      </c>
      <c r="AB36" s="300">
        <f t="shared" si="42"/>
        <v>1</v>
      </c>
      <c r="AC36" s="108">
        <f t="shared" si="42"/>
        <v>32.5</v>
      </c>
      <c r="AD36" s="316">
        <f t="shared" si="42"/>
        <v>20</v>
      </c>
      <c r="AE36" s="295" t="str">
        <f t="shared" si="22"/>
        <v>2-Lamp 32w T8</v>
      </c>
      <c r="AF36" s="279">
        <v>20000</v>
      </c>
      <c r="AG36" s="281" t="s">
        <v>244</v>
      </c>
      <c r="AH36" s="298">
        <f t="shared" si="23"/>
        <v>10.34</v>
      </c>
      <c r="AI36" s="300">
        <v>2</v>
      </c>
      <c r="AJ36" s="108">
        <v>2.5</v>
      </c>
      <c r="AK36" s="279">
        <v>70000</v>
      </c>
      <c r="AL36" s="112">
        <v>30</v>
      </c>
    </row>
    <row r="37" spans="2:38" ht="27" customHeight="1">
      <c r="B37" s="286" t="s">
        <v>345</v>
      </c>
      <c r="C37" s="177">
        <v>3</v>
      </c>
      <c r="D37" s="248">
        <f t="shared" si="31"/>
        <v>63</v>
      </c>
      <c r="E37" s="279">
        <f>'Reference Tables'!K39</f>
        <v>0</v>
      </c>
      <c r="F37" s="281" t="s">
        <v>285</v>
      </c>
      <c r="G37" s="282" t="str">
        <f t="shared" si="32"/>
        <v>3-Lamp 32w T8</v>
      </c>
      <c r="H37" s="209">
        <f t="shared" si="33"/>
        <v>84.48</v>
      </c>
      <c r="I37" s="279">
        <f t="shared" si="29"/>
        <v>6081.24</v>
      </c>
      <c r="J37" s="209">
        <f>'Reference Tables'!D53</f>
        <v>0</v>
      </c>
      <c r="K37" s="279">
        <f>'Reference Tables'!K53</f>
        <v>0</v>
      </c>
      <c r="L37" s="209">
        <f t="shared" si="34"/>
        <v>84.48</v>
      </c>
      <c r="M37" s="279"/>
      <c r="N37" s="281" t="s">
        <v>285</v>
      </c>
      <c r="O37" s="209">
        <f t="shared" si="35"/>
        <v>21.480000000000004</v>
      </c>
      <c r="P37" s="108">
        <v>60</v>
      </c>
      <c r="Q37" s="287">
        <v>42184</v>
      </c>
      <c r="S37" s="295" t="str">
        <f t="shared" si="20"/>
        <v xml:space="preserve">3-Lamp Relamp/Reballast T12 to RWT8 </v>
      </c>
      <c r="T37" s="279">
        <f t="shared" si="36"/>
        <v>18000</v>
      </c>
      <c r="U37" s="281" t="str">
        <f t="shared" si="36"/>
        <v>EVT Ref Table</v>
      </c>
      <c r="V37" s="298">
        <f t="shared" ref="V37:AD37" si="43">V27</f>
        <v>23.009999999999998</v>
      </c>
      <c r="W37" s="300">
        <f t="shared" si="43"/>
        <v>3</v>
      </c>
      <c r="X37" s="298">
        <f t="shared" si="43"/>
        <v>5</v>
      </c>
      <c r="Y37" s="112">
        <f t="shared" si="43"/>
        <v>2.67</v>
      </c>
      <c r="Z37" s="318">
        <f t="shared" si="43"/>
        <v>70000</v>
      </c>
      <c r="AA37" s="108">
        <f t="shared" si="43"/>
        <v>52.5</v>
      </c>
      <c r="AB37" s="300">
        <f t="shared" si="43"/>
        <v>1</v>
      </c>
      <c r="AC37" s="108">
        <f t="shared" si="43"/>
        <v>32.5</v>
      </c>
      <c r="AD37" s="316">
        <f t="shared" si="43"/>
        <v>20</v>
      </c>
      <c r="AE37" s="295" t="str">
        <f t="shared" si="22"/>
        <v>3-Lamp 32w T8</v>
      </c>
      <c r="AF37" s="279">
        <v>20000</v>
      </c>
      <c r="AG37" s="281" t="s">
        <v>244</v>
      </c>
      <c r="AH37" s="298">
        <f t="shared" si="23"/>
        <v>15.51</v>
      </c>
      <c r="AI37" s="300">
        <v>3</v>
      </c>
      <c r="AJ37" s="108">
        <v>2.5</v>
      </c>
      <c r="AK37" s="279">
        <v>70000</v>
      </c>
      <c r="AL37" s="112">
        <v>30</v>
      </c>
    </row>
    <row r="38" spans="2:38" ht="27" customHeight="1">
      <c r="B38" s="286" t="s">
        <v>343</v>
      </c>
      <c r="C38" s="177">
        <v>4</v>
      </c>
      <c r="D38" s="248">
        <f t="shared" si="31"/>
        <v>88.48</v>
      </c>
      <c r="E38" s="279">
        <f>'Reference Tables'!K40</f>
        <v>0</v>
      </c>
      <c r="F38" s="281" t="s">
        <v>285</v>
      </c>
      <c r="G38" s="282" t="str">
        <f t="shared" si="32"/>
        <v>4-Lamp 32w T8</v>
      </c>
      <c r="H38" s="209">
        <f t="shared" si="33"/>
        <v>112.64</v>
      </c>
      <c r="I38" s="279">
        <f t="shared" si="29"/>
        <v>8108.3200000000006</v>
      </c>
      <c r="J38" s="209">
        <f>'Reference Tables'!D54</f>
        <v>0</v>
      </c>
      <c r="K38" s="279">
        <f>'Reference Tables'!K54</f>
        <v>0</v>
      </c>
      <c r="L38" s="209">
        <f t="shared" si="34"/>
        <v>112.64</v>
      </c>
      <c r="M38" s="279"/>
      <c r="N38" s="281" t="s">
        <v>285</v>
      </c>
      <c r="O38" s="209">
        <f t="shared" si="35"/>
        <v>24.159999999999997</v>
      </c>
      <c r="P38" s="108">
        <v>65</v>
      </c>
      <c r="Q38" s="287">
        <v>42184</v>
      </c>
      <c r="S38" s="295" t="str">
        <f t="shared" si="20"/>
        <v xml:space="preserve">4-Lamp Relamp/Reballast T12 to RWT8 </v>
      </c>
      <c r="T38" s="279">
        <f t="shared" si="36"/>
        <v>18000</v>
      </c>
      <c r="U38" s="281" t="str">
        <f t="shared" si="36"/>
        <v>EVT Ref Table</v>
      </c>
      <c r="V38" s="298">
        <f t="shared" ref="V38:AD38" si="44">V28</f>
        <v>30.68</v>
      </c>
      <c r="W38" s="300">
        <f t="shared" si="44"/>
        <v>4</v>
      </c>
      <c r="X38" s="298">
        <f t="shared" si="44"/>
        <v>5</v>
      </c>
      <c r="Y38" s="112">
        <f t="shared" si="44"/>
        <v>2.67</v>
      </c>
      <c r="Z38" s="318">
        <f t="shared" si="44"/>
        <v>70000</v>
      </c>
      <c r="AA38" s="108">
        <f t="shared" si="44"/>
        <v>52.5</v>
      </c>
      <c r="AB38" s="300">
        <f t="shared" si="44"/>
        <v>1</v>
      </c>
      <c r="AC38" s="108">
        <f t="shared" si="44"/>
        <v>32.5</v>
      </c>
      <c r="AD38" s="316">
        <f t="shared" si="44"/>
        <v>20</v>
      </c>
      <c r="AE38" s="295" t="str">
        <f t="shared" si="22"/>
        <v>4-Lamp 32w T8</v>
      </c>
      <c r="AF38" s="279">
        <v>20000</v>
      </c>
      <c r="AG38" s="281" t="s">
        <v>244</v>
      </c>
      <c r="AH38" s="298">
        <f t="shared" si="23"/>
        <v>20.68</v>
      </c>
      <c r="AI38" s="300">
        <v>4</v>
      </c>
      <c r="AJ38" s="108">
        <v>2.5</v>
      </c>
      <c r="AK38" s="279">
        <v>70000</v>
      </c>
      <c r="AL38" s="112">
        <v>30</v>
      </c>
    </row>
    <row r="39" spans="2:38" ht="27" customHeight="1" thickBot="1">
      <c r="B39" s="288" t="s">
        <v>346</v>
      </c>
      <c r="C39" s="340">
        <v>6</v>
      </c>
      <c r="D39" s="247">
        <f t="shared" si="31"/>
        <v>126</v>
      </c>
      <c r="E39" s="292">
        <f>'Reference Tables'!K41</f>
        <v>0</v>
      </c>
      <c r="F39" s="289" t="s">
        <v>285</v>
      </c>
      <c r="G39" s="290" t="str">
        <f t="shared" si="32"/>
        <v>6-Lamp 32w T8</v>
      </c>
      <c r="H39" s="291">
        <f t="shared" si="33"/>
        <v>168.96</v>
      </c>
      <c r="I39" s="292">
        <f>I15</f>
        <v>12162.48</v>
      </c>
      <c r="J39" s="291">
        <f>'Reference Tables'!D55</f>
        <v>0</v>
      </c>
      <c r="K39" s="292">
        <f>'Reference Tables'!K55</f>
        <v>0</v>
      </c>
      <c r="L39" s="291">
        <f t="shared" si="34"/>
        <v>168.96</v>
      </c>
      <c r="M39" s="292"/>
      <c r="N39" s="289" t="s">
        <v>285</v>
      </c>
      <c r="O39" s="291">
        <f t="shared" si="35"/>
        <v>42.960000000000008</v>
      </c>
      <c r="P39" s="293">
        <v>75</v>
      </c>
      <c r="Q39" s="297">
        <v>42184</v>
      </c>
      <c r="S39" s="296" t="str">
        <f t="shared" si="20"/>
        <v xml:space="preserve">6-Lamp Relamp/Reballast T12 to RWT8 </v>
      </c>
      <c r="T39" s="292">
        <f t="shared" si="36"/>
        <v>18000</v>
      </c>
      <c r="U39" s="289" t="str">
        <f t="shared" si="36"/>
        <v>EVT Ref Table</v>
      </c>
      <c r="V39" s="304">
        <f t="shared" ref="V39:AD39" si="45">V29</f>
        <v>46.019999999999996</v>
      </c>
      <c r="W39" s="301">
        <f t="shared" si="45"/>
        <v>6</v>
      </c>
      <c r="X39" s="304">
        <f t="shared" si="45"/>
        <v>5</v>
      </c>
      <c r="Y39" s="305">
        <f t="shared" si="45"/>
        <v>2.67</v>
      </c>
      <c r="Z39" s="319">
        <f t="shared" si="45"/>
        <v>70000</v>
      </c>
      <c r="AA39" s="293">
        <f t="shared" si="45"/>
        <v>105</v>
      </c>
      <c r="AB39" s="301">
        <f t="shared" si="45"/>
        <v>2</v>
      </c>
      <c r="AC39" s="293">
        <f t="shared" si="45"/>
        <v>65</v>
      </c>
      <c r="AD39" s="321">
        <f t="shared" si="45"/>
        <v>40</v>
      </c>
      <c r="AE39" s="296" t="str">
        <f t="shared" si="22"/>
        <v>6-Lamp 32w T8</v>
      </c>
      <c r="AF39" s="292">
        <v>20000</v>
      </c>
      <c r="AG39" s="289" t="s">
        <v>244</v>
      </c>
      <c r="AH39" s="304">
        <f t="shared" si="23"/>
        <v>31.02</v>
      </c>
      <c r="AI39" s="301">
        <v>6</v>
      </c>
      <c r="AJ39" s="293">
        <v>2.5</v>
      </c>
      <c r="AK39" s="292">
        <v>70000</v>
      </c>
      <c r="AL39" s="305">
        <v>45</v>
      </c>
    </row>
    <row r="42" spans="2:38" ht="23.25">
      <c r="B42" s="110" t="s">
        <v>224</v>
      </c>
      <c r="F42" s="110" t="s">
        <v>255</v>
      </c>
      <c r="U42" s="322" t="s">
        <v>296</v>
      </c>
      <c r="AE42" s="322" t="s">
        <v>297</v>
      </c>
    </row>
    <row r="43" spans="2:38" ht="9" customHeight="1" thickBot="1">
      <c r="B43" s="218"/>
    </row>
    <row r="44" spans="2:38" ht="26.25" customHeight="1" thickBot="1">
      <c r="B44" s="336" t="s">
        <v>12</v>
      </c>
      <c r="C44" s="337" t="s">
        <v>275</v>
      </c>
      <c r="D44" s="337" t="s">
        <v>0</v>
      </c>
      <c r="E44" s="337" t="s">
        <v>276</v>
      </c>
      <c r="F44" s="337" t="s">
        <v>277</v>
      </c>
      <c r="G44" s="338" t="s">
        <v>284</v>
      </c>
      <c r="V44" s="302"/>
    </row>
    <row r="45" spans="2:38">
      <c r="B45" s="253" t="s">
        <v>229</v>
      </c>
      <c r="C45" s="436">
        <f>D6</f>
        <v>24</v>
      </c>
      <c r="D45" s="24" t="str">
        <f>G6</f>
        <v>50:50 T12:Standard T8</v>
      </c>
      <c r="E45" s="328">
        <f>L6</f>
        <v>30.060000000000002</v>
      </c>
      <c r="F45" s="329">
        <f>P6</f>
        <v>15</v>
      </c>
      <c r="G45" s="330">
        <f>(H6-D6)/(E45-C45)</f>
        <v>0.84488448844884478</v>
      </c>
    </row>
    <row r="46" spans="2:38">
      <c r="B46" s="286" t="s">
        <v>267</v>
      </c>
      <c r="C46" s="437">
        <f>D7</f>
        <v>48</v>
      </c>
      <c r="D46" s="26" t="str">
        <f>G7</f>
        <v>50:50 T12:Standard T8</v>
      </c>
      <c r="E46" s="324">
        <f>L7</f>
        <v>59.480000000000004</v>
      </c>
      <c r="F46" s="273">
        <f>P7</f>
        <v>17.5</v>
      </c>
      <c r="G46" s="331">
        <f>(H7-D7)/(E46-C46)</f>
        <v>0.78048780487804859</v>
      </c>
    </row>
    <row r="47" spans="2:38">
      <c r="B47" s="286" t="s">
        <v>268</v>
      </c>
      <c r="C47" s="437">
        <f>D8</f>
        <v>71</v>
      </c>
      <c r="D47" s="26" t="str">
        <f>G8</f>
        <v>50:50 T12:Standard T8</v>
      </c>
      <c r="E47" s="324">
        <f>L8</f>
        <v>96.240000000000009</v>
      </c>
      <c r="F47" s="273">
        <f>P8</f>
        <v>20</v>
      </c>
      <c r="G47" s="331">
        <f>(H8-D8)/(E47-C47)</f>
        <v>0.53407290015847853</v>
      </c>
    </row>
    <row r="48" spans="2:38">
      <c r="B48" s="286" t="s">
        <v>269</v>
      </c>
      <c r="C48" s="437">
        <f>D9</f>
        <v>98</v>
      </c>
      <c r="D48" s="26" t="str">
        <f>G9</f>
        <v>50:50 T12:Standard T8</v>
      </c>
      <c r="E48" s="324">
        <f>L9</f>
        <v>128.32</v>
      </c>
      <c r="F48" s="273">
        <f>P9</f>
        <v>22.5</v>
      </c>
      <c r="G48" s="331">
        <f>(H9-D9)/(E48-C48)</f>
        <v>0.48284960422163603</v>
      </c>
      <c r="K48" s="327"/>
    </row>
    <row r="49" spans="2:7">
      <c r="B49" s="286" t="s">
        <v>270</v>
      </c>
      <c r="C49" s="437">
        <f>D10</f>
        <v>142</v>
      </c>
      <c r="D49" s="26" t="str">
        <f>G10</f>
        <v>50:50 T12:Standard T8</v>
      </c>
      <c r="E49" s="324">
        <f>L10</f>
        <v>192.48000000000002</v>
      </c>
      <c r="F49" s="273">
        <f>P10</f>
        <v>40</v>
      </c>
      <c r="G49" s="331">
        <f>(H10-D10)/(E49-C49)</f>
        <v>0.53407290015847853</v>
      </c>
    </row>
    <row r="50" spans="2:7">
      <c r="B50" s="286" t="s">
        <v>271</v>
      </c>
      <c r="C50" s="437">
        <f>D11</f>
        <v>21.28</v>
      </c>
      <c r="D50" s="26" t="str">
        <f>G11</f>
        <v>50:50 T12:Standard T8</v>
      </c>
      <c r="E50" s="324">
        <f>L11</f>
        <v>30.060000000000002</v>
      </c>
      <c r="F50" s="273">
        <f>P11</f>
        <v>15</v>
      </c>
      <c r="G50" s="331">
        <f>(H11-D11)/(E50-C50)</f>
        <v>0.89293849658314339</v>
      </c>
    </row>
    <row r="51" spans="2:7">
      <c r="B51" s="286" t="s">
        <v>272</v>
      </c>
      <c r="C51" s="437">
        <f>D12</f>
        <v>42.56</v>
      </c>
      <c r="D51" s="26" t="str">
        <f>G12</f>
        <v>50:50 T12:Standard T8</v>
      </c>
      <c r="E51" s="324">
        <f>L12</f>
        <v>59.480000000000004</v>
      </c>
      <c r="F51" s="273">
        <f>P12</f>
        <v>17.5</v>
      </c>
      <c r="G51" s="331">
        <f>(H12-D12)/(E51-C51)</f>
        <v>0.85106382978723383</v>
      </c>
    </row>
    <row r="52" spans="2:7">
      <c r="B52" s="286" t="s">
        <v>273</v>
      </c>
      <c r="C52" s="437">
        <f>D13</f>
        <v>63</v>
      </c>
      <c r="D52" s="26" t="str">
        <f>G13</f>
        <v>50:50 T12:Standard T8</v>
      </c>
      <c r="E52" s="324">
        <f>L13</f>
        <v>96.240000000000009</v>
      </c>
      <c r="F52" s="273">
        <f>P13</f>
        <v>20</v>
      </c>
      <c r="G52" s="331">
        <f>(H13-D13)/(E52-C52)</f>
        <v>0.64620938628158842</v>
      </c>
    </row>
    <row r="53" spans="2:7">
      <c r="B53" s="286" t="s">
        <v>230</v>
      </c>
      <c r="C53" s="437">
        <f>D14</f>
        <v>88.48</v>
      </c>
      <c r="D53" s="26" t="str">
        <f>G14</f>
        <v>50:50 T12:Standard T8</v>
      </c>
      <c r="E53" s="324">
        <f>L14</f>
        <v>128.32</v>
      </c>
      <c r="F53" s="273">
        <f>P14</f>
        <v>22.5</v>
      </c>
      <c r="G53" s="331">
        <f>(H14-D14)/(E53-C53)</f>
        <v>0.60642570281124508</v>
      </c>
    </row>
    <row r="54" spans="2:7" ht="16.5" thickBot="1">
      <c r="B54" s="288" t="s">
        <v>274</v>
      </c>
      <c r="C54" s="438">
        <f>D15</f>
        <v>126</v>
      </c>
      <c r="D54" s="28" t="str">
        <f>G15</f>
        <v>50:50 T12:Standard T8</v>
      </c>
      <c r="E54" s="333">
        <f>L15</f>
        <v>192.48000000000002</v>
      </c>
      <c r="F54" s="334">
        <f>P15</f>
        <v>40</v>
      </c>
      <c r="G54" s="335">
        <f>(H15-D15)/(E54-C54)</f>
        <v>0.64620938628158842</v>
      </c>
    </row>
    <row r="55" spans="2:7" ht="16.5" thickBot="1">
      <c r="B55" s="218"/>
    </row>
    <row r="56" spans="2:7" ht="16.5" thickBot="1">
      <c r="B56" s="336" t="s">
        <v>12</v>
      </c>
      <c r="C56" s="337" t="s">
        <v>275</v>
      </c>
      <c r="D56" s="337" t="s">
        <v>0</v>
      </c>
      <c r="E56" s="337" t="s">
        <v>276</v>
      </c>
      <c r="F56" s="337" t="s">
        <v>354</v>
      </c>
      <c r="G56" s="338" t="s">
        <v>284</v>
      </c>
    </row>
    <row r="57" spans="2:7">
      <c r="B57" s="253" t="s">
        <v>342</v>
      </c>
      <c r="C57" s="436">
        <f>D20</f>
        <v>24</v>
      </c>
      <c r="D57" s="24" t="str">
        <f>G20</f>
        <v>1-Lamp 34w T12</v>
      </c>
      <c r="E57" s="437">
        <f>L20</f>
        <v>31</v>
      </c>
      <c r="F57" s="329">
        <f>P20</f>
        <v>50</v>
      </c>
      <c r="G57" s="330">
        <f>(H20-D20)/(E57-C57)</f>
        <v>0.73142857142857154</v>
      </c>
    </row>
    <row r="58" spans="2:7">
      <c r="B58" s="286" t="s">
        <v>344</v>
      </c>
      <c r="C58" s="437">
        <f t="shared" ref="C58:C76" si="46">D21</f>
        <v>48</v>
      </c>
      <c r="D58" s="26" t="str">
        <f t="shared" ref="D58:D76" si="47">G21</f>
        <v>2-Lamp 34w T12</v>
      </c>
      <c r="E58" s="437">
        <f t="shared" ref="E58:E76" si="48">L21</f>
        <v>62</v>
      </c>
      <c r="F58" s="273">
        <f t="shared" ref="F58:F76" si="49">P21</f>
        <v>55</v>
      </c>
      <c r="G58" s="331">
        <f t="shared" ref="G58:G66" si="50">(H21-D21)/(E58-C58)</f>
        <v>0.64</v>
      </c>
    </row>
    <row r="59" spans="2:7">
      <c r="B59" s="286" t="s">
        <v>348</v>
      </c>
      <c r="C59" s="437">
        <f t="shared" si="46"/>
        <v>71</v>
      </c>
      <c r="D59" s="26" t="str">
        <f t="shared" si="47"/>
        <v>3-Lamp 34w T12</v>
      </c>
      <c r="E59" s="437">
        <f t="shared" si="48"/>
        <v>108</v>
      </c>
      <c r="F59" s="273">
        <f t="shared" si="49"/>
        <v>60</v>
      </c>
      <c r="G59" s="331">
        <f t="shared" si="50"/>
        <v>0.36432432432432443</v>
      </c>
    </row>
    <row r="60" spans="2:7">
      <c r="B60" s="286" t="s">
        <v>347</v>
      </c>
      <c r="C60" s="437">
        <f t="shared" si="46"/>
        <v>98</v>
      </c>
      <c r="D60" s="26" t="str">
        <f t="shared" si="47"/>
        <v>4-Lamp 34w T12</v>
      </c>
      <c r="E60" s="437">
        <f t="shared" si="48"/>
        <v>144</v>
      </c>
      <c r="F60" s="273">
        <f t="shared" si="49"/>
        <v>65</v>
      </c>
      <c r="G60" s="331">
        <f t="shared" si="50"/>
        <v>0.31826086956521743</v>
      </c>
    </row>
    <row r="61" spans="2:7">
      <c r="B61" s="286" t="s">
        <v>349</v>
      </c>
      <c r="C61" s="437">
        <f t="shared" si="46"/>
        <v>142</v>
      </c>
      <c r="D61" s="26" t="str">
        <f t="shared" si="47"/>
        <v>6-Lamp 34w T12</v>
      </c>
      <c r="E61" s="437">
        <f t="shared" si="48"/>
        <v>216</v>
      </c>
      <c r="F61" s="273">
        <f t="shared" si="49"/>
        <v>75</v>
      </c>
      <c r="G61" s="331">
        <f t="shared" si="50"/>
        <v>0.36432432432432443</v>
      </c>
    </row>
    <row r="62" spans="2:7">
      <c r="B62" s="286" t="s">
        <v>350</v>
      </c>
      <c r="C62" s="437">
        <f t="shared" si="46"/>
        <v>21.28</v>
      </c>
      <c r="D62" s="26" t="str">
        <f t="shared" si="47"/>
        <v>1-Lamp 34w T12</v>
      </c>
      <c r="E62" s="437">
        <f t="shared" si="48"/>
        <v>31</v>
      </c>
      <c r="F62" s="273">
        <f t="shared" si="49"/>
        <v>50</v>
      </c>
      <c r="G62" s="331">
        <f t="shared" si="50"/>
        <v>0.8065843621399178</v>
      </c>
    </row>
    <row r="63" spans="2:7">
      <c r="B63" s="286" t="s">
        <v>351</v>
      </c>
      <c r="C63" s="437">
        <f t="shared" si="46"/>
        <v>42.56</v>
      </c>
      <c r="D63" s="26" t="str">
        <f t="shared" si="47"/>
        <v>2-Lamp 34w T12</v>
      </c>
      <c r="E63" s="437">
        <f t="shared" si="48"/>
        <v>62</v>
      </c>
      <c r="F63" s="273">
        <f t="shared" si="49"/>
        <v>55</v>
      </c>
      <c r="G63" s="331">
        <f t="shared" si="50"/>
        <v>0.7407407407407407</v>
      </c>
    </row>
    <row r="64" spans="2:7">
      <c r="B64" s="286" t="s">
        <v>345</v>
      </c>
      <c r="C64" s="437">
        <f t="shared" si="46"/>
        <v>63</v>
      </c>
      <c r="D64" s="26" t="str">
        <f t="shared" si="47"/>
        <v>3-Lamp 34w T12</v>
      </c>
      <c r="E64" s="437">
        <f t="shared" si="48"/>
        <v>108</v>
      </c>
      <c r="F64" s="273">
        <f t="shared" si="49"/>
        <v>60</v>
      </c>
      <c r="G64" s="331">
        <f t="shared" si="50"/>
        <v>0.47733333333333344</v>
      </c>
    </row>
    <row r="65" spans="2:43">
      <c r="B65" s="286" t="s">
        <v>343</v>
      </c>
      <c r="C65" s="437">
        <f t="shared" si="46"/>
        <v>88.48</v>
      </c>
      <c r="D65" s="26" t="str">
        <f t="shared" si="47"/>
        <v>4-Lamp 34w T12</v>
      </c>
      <c r="E65" s="437">
        <f t="shared" si="48"/>
        <v>144</v>
      </c>
      <c r="F65" s="273">
        <f t="shared" si="49"/>
        <v>65</v>
      </c>
      <c r="G65" s="331">
        <f t="shared" si="50"/>
        <v>0.43515850144092216</v>
      </c>
    </row>
    <row r="66" spans="2:43">
      <c r="B66" s="286" t="s">
        <v>346</v>
      </c>
      <c r="C66" s="437">
        <f t="shared" si="46"/>
        <v>126</v>
      </c>
      <c r="D66" s="26" t="str">
        <f t="shared" si="47"/>
        <v>6-Lamp 34w T12</v>
      </c>
      <c r="E66" s="437">
        <f t="shared" si="48"/>
        <v>216</v>
      </c>
      <c r="F66" s="273">
        <f t="shared" si="49"/>
        <v>75</v>
      </c>
      <c r="G66" s="331">
        <f t="shared" si="50"/>
        <v>0.47733333333333344</v>
      </c>
    </row>
    <row r="67" spans="2:43">
      <c r="B67" s="286" t="s">
        <v>342</v>
      </c>
      <c r="C67" s="437">
        <f t="shared" si="46"/>
        <v>24</v>
      </c>
      <c r="D67" s="26" t="str">
        <f t="shared" si="47"/>
        <v>1-Lamp 32w T8</v>
      </c>
      <c r="E67" s="437">
        <f t="shared" si="48"/>
        <v>29.12</v>
      </c>
      <c r="F67" s="273">
        <f t="shared" si="49"/>
        <v>50</v>
      </c>
      <c r="G67" s="331" t="s">
        <v>2</v>
      </c>
    </row>
    <row r="68" spans="2:43">
      <c r="B68" s="286" t="s">
        <v>344</v>
      </c>
      <c r="C68" s="437">
        <f t="shared" si="46"/>
        <v>48</v>
      </c>
      <c r="D68" s="26" t="str">
        <f t="shared" si="47"/>
        <v>2-Lamp 32w T8</v>
      </c>
      <c r="E68" s="437">
        <f t="shared" si="48"/>
        <v>56.96</v>
      </c>
      <c r="F68" s="273">
        <f t="shared" si="49"/>
        <v>55</v>
      </c>
      <c r="G68" s="331" t="s">
        <v>2</v>
      </c>
    </row>
    <row r="69" spans="2:43">
      <c r="B69" s="286" t="s">
        <v>348</v>
      </c>
      <c r="C69" s="437">
        <f t="shared" si="46"/>
        <v>71</v>
      </c>
      <c r="D69" s="26" t="str">
        <f t="shared" si="47"/>
        <v>3-Lamp 32w T8</v>
      </c>
      <c r="E69" s="437">
        <f t="shared" si="48"/>
        <v>84.48</v>
      </c>
      <c r="F69" s="273">
        <f t="shared" si="49"/>
        <v>60</v>
      </c>
      <c r="G69" s="331" t="s">
        <v>2</v>
      </c>
    </row>
    <row r="70" spans="2:43">
      <c r="B70" s="286" t="s">
        <v>347</v>
      </c>
      <c r="C70" s="437">
        <f t="shared" si="46"/>
        <v>98</v>
      </c>
      <c r="D70" s="26" t="str">
        <f t="shared" si="47"/>
        <v>4-Lamp 32w T8</v>
      </c>
      <c r="E70" s="437">
        <f t="shared" si="48"/>
        <v>112.64</v>
      </c>
      <c r="F70" s="273">
        <f t="shared" si="49"/>
        <v>65</v>
      </c>
      <c r="G70" s="331" t="s">
        <v>2</v>
      </c>
    </row>
    <row r="71" spans="2:43">
      <c r="B71" s="286" t="s">
        <v>349</v>
      </c>
      <c r="C71" s="437">
        <f t="shared" si="46"/>
        <v>142</v>
      </c>
      <c r="D71" s="26" t="str">
        <f t="shared" si="47"/>
        <v>6-Lamp 32w T8</v>
      </c>
      <c r="E71" s="437">
        <f t="shared" si="48"/>
        <v>168.96</v>
      </c>
      <c r="F71" s="273">
        <f t="shared" si="49"/>
        <v>75</v>
      </c>
      <c r="G71" s="331" t="s">
        <v>2</v>
      </c>
    </row>
    <row r="72" spans="2:43">
      <c r="B72" s="286" t="s">
        <v>350</v>
      </c>
      <c r="C72" s="437">
        <f t="shared" si="46"/>
        <v>21.28</v>
      </c>
      <c r="D72" s="26" t="str">
        <f t="shared" si="47"/>
        <v>1-Lamp 32w T8</v>
      </c>
      <c r="E72" s="437">
        <f t="shared" si="48"/>
        <v>29.12</v>
      </c>
      <c r="F72" s="273">
        <f t="shared" si="49"/>
        <v>50</v>
      </c>
      <c r="G72" s="331" t="s">
        <v>2</v>
      </c>
    </row>
    <row r="73" spans="2:43">
      <c r="B73" s="286" t="s">
        <v>351</v>
      </c>
      <c r="C73" s="437">
        <f t="shared" si="46"/>
        <v>42.56</v>
      </c>
      <c r="D73" s="26" t="str">
        <f t="shared" si="47"/>
        <v>2-Lamp 32w T8</v>
      </c>
      <c r="E73" s="437">
        <f t="shared" si="48"/>
        <v>56.96</v>
      </c>
      <c r="F73" s="273">
        <f t="shared" si="49"/>
        <v>55</v>
      </c>
      <c r="G73" s="331" t="s">
        <v>2</v>
      </c>
    </row>
    <row r="74" spans="2:43">
      <c r="B74" s="286" t="s">
        <v>345</v>
      </c>
      <c r="C74" s="437">
        <f t="shared" si="46"/>
        <v>63</v>
      </c>
      <c r="D74" s="26" t="str">
        <f t="shared" si="47"/>
        <v>3-Lamp 32w T8</v>
      </c>
      <c r="E74" s="437">
        <f t="shared" si="48"/>
        <v>84.48</v>
      </c>
      <c r="F74" s="273">
        <f t="shared" si="49"/>
        <v>60</v>
      </c>
      <c r="G74" s="331" t="s">
        <v>2</v>
      </c>
    </row>
    <row r="75" spans="2:43">
      <c r="B75" s="286" t="s">
        <v>343</v>
      </c>
      <c r="C75" s="437">
        <f t="shared" si="46"/>
        <v>88.48</v>
      </c>
      <c r="D75" s="26" t="str">
        <f t="shared" si="47"/>
        <v>4-Lamp 32w T8</v>
      </c>
      <c r="E75" s="437">
        <f t="shared" si="48"/>
        <v>112.64</v>
      </c>
      <c r="F75" s="273">
        <f t="shared" si="49"/>
        <v>65</v>
      </c>
      <c r="G75" s="331" t="s">
        <v>2</v>
      </c>
    </row>
    <row r="76" spans="2:43" ht="16.5" thickBot="1">
      <c r="B76" s="332" t="s">
        <v>346</v>
      </c>
      <c r="C76" s="438">
        <f t="shared" si="46"/>
        <v>126</v>
      </c>
      <c r="D76" s="332" t="str">
        <f t="shared" si="47"/>
        <v>6-Lamp 32w T8</v>
      </c>
      <c r="E76" s="438">
        <f t="shared" si="48"/>
        <v>168.96</v>
      </c>
      <c r="F76" s="434">
        <f t="shared" si="49"/>
        <v>75</v>
      </c>
      <c r="G76" s="439" t="s">
        <v>2</v>
      </c>
    </row>
    <row r="77" spans="2:43">
      <c r="B77" s="218"/>
      <c r="F77" s="435"/>
      <c r="G77" s="137"/>
    </row>
    <row r="78" spans="2:43" ht="16.5" thickBot="1">
      <c r="B78" s="218"/>
    </row>
    <row r="79" spans="2:43" ht="16.5" thickBot="1">
      <c r="B79" s="152"/>
      <c r="C79" s="152"/>
      <c r="D79" s="345" t="s">
        <v>104</v>
      </c>
      <c r="E79" s="346"/>
      <c r="F79" s="346"/>
      <c r="G79" s="347"/>
      <c r="H79" s="348" t="s">
        <v>105</v>
      </c>
      <c r="I79" s="349"/>
      <c r="J79" s="349"/>
      <c r="K79" s="350"/>
      <c r="M79" s="219"/>
      <c r="N79" s="219"/>
      <c r="O79" s="219"/>
      <c r="P79" s="219"/>
      <c r="Q79" s="225"/>
      <c r="R79" s="113"/>
      <c r="S79" s="226"/>
      <c r="T79" s="113"/>
      <c r="U79" s="113"/>
      <c r="W79" s="224"/>
      <c r="X79" s="225"/>
      <c r="Y79" s="226"/>
      <c r="Z79" s="113"/>
      <c r="AB79" s="113"/>
      <c r="AC79" s="224"/>
      <c r="AE79" s="227"/>
      <c r="AF79" s="113"/>
      <c r="AG79" s="113"/>
      <c r="AH79" s="224"/>
      <c r="AI79" s="225"/>
      <c r="AK79" s="113"/>
      <c r="AM79" s="113"/>
      <c r="AN79" s="110"/>
      <c r="AO79" s="110"/>
      <c r="AP79" s="110"/>
      <c r="AQ79" s="110"/>
    </row>
    <row r="80" spans="2:43" ht="48.75" thickBot="1">
      <c r="B80" s="212" t="s">
        <v>12</v>
      </c>
      <c r="C80" s="213" t="s">
        <v>85</v>
      </c>
      <c r="D80" s="214" t="s">
        <v>106</v>
      </c>
      <c r="E80" s="214" t="s">
        <v>107</v>
      </c>
      <c r="F80" s="214" t="s">
        <v>108</v>
      </c>
      <c r="G80" s="214" t="s">
        <v>109</v>
      </c>
      <c r="H80" s="214" t="s">
        <v>106</v>
      </c>
      <c r="I80" s="214" t="s">
        <v>107</v>
      </c>
      <c r="J80" s="214" t="s">
        <v>108</v>
      </c>
      <c r="K80" s="215" t="s">
        <v>109</v>
      </c>
      <c r="M80" s="219"/>
      <c r="N80" s="219"/>
      <c r="O80" s="219"/>
      <c r="P80" s="219"/>
      <c r="Q80" s="225"/>
      <c r="R80" s="219"/>
      <c r="S80" s="219"/>
      <c r="T80" s="113"/>
      <c r="U80" s="113"/>
      <c r="W80" s="224"/>
      <c r="X80" s="225"/>
      <c r="Y80" s="226"/>
      <c r="Z80" s="113"/>
      <c r="AB80" s="113"/>
      <c r="AC80" s="224"/>
      <c r="AE80" s="227"/>
      <c r="AF80" s="113"/>
      <c r="AG80" s="113"/>
      <c r="AH80" s="224"/>
      <c r="AI80" s="225"/>
      <c r="AK80" s="113"/>
      <c r="AM80" s="113"/>
      <c r="AN80" s="110"/>
      <c r="AO80" s="110"/>
      <c r="AP80" s="110"/>
      <c r="AQ80" s="110"/>
    </row>
    <row r="81" spans="2:43">
      <c r="B81" s="211" t="str">
        <f>B6</f>
        <v xml:space="preserve">1-Lamp 32w HPT8 (BF &lt; 0.79) </v>
      </c>
      <c r="C81" s="211">
        <v>1</v>
      </c>
      <c r="D81" s="269">
        <f>T6</f>
        <v>24000</v>
      </c>
      <c r="E81" s="323">
        <f>V6</f>
        <v>7.67</v>
      </c>
      <c r="F81" s="269">
        <f>Z6</f>
        <v>70000</v>
      </c>
      <c r="G81" s="323">
        <f>AA6</f>
        <v>52.5</v>
      </c>
      <c r="H81" s="269">
        <f>AF6</f>
        <v>20000</v>
      </c>
      <c r="I81" s="323">
        <f>AH6</f>
        <v>5.67</v>
      </c>
      <c r="J81" s="269">
        <f>AK6</f>
        <v>55000</v>
      </c>
      <c r="K81" s="323">
        <f>AL6</f>
        <v>35</v>
      </c>
      <c r="M81" s="182"/>
      <c r="N81" s="182"/>
      <c r="O81" s="182"/>
      <c r="P81" s="182"/>
      <c r="Q81" s="225"/>
      <c r="R81" s="182"/>
      <c r="S81" s="220"/>
      <c r="T81" s="113"/>
      <c r="U81" s="113"/>
      <c r="W81" s="224"/>
      <c r="X81" s="225"/>
      <c r="Y81" s="226"/>
      <c r="Z81" s="113"/>
      <c r="AB81" s="113"/>
      <c r="AC81" s="224"/>
      <c r="AE81" s="227"/>
      <c r="AF81" s="113"/>
      <c r="AG81" s="113"/>
      <c r="AH81" s="224"/>
      <c r="AI81" s="225"/>
      <c r="AK81" s="113"/>
      <c r="AM81" s="113"/>
      <c r="AN81" s="110"/>
      <c r="AO81" s="110"/>
      <c r="AP81" s="110"/>
      <c r="AQ81" s="110"/>
    </row>
    <row r="82" spans="2:43">
      <c r="B82" s="267" t="str">
        <f t="shared" ref="B82:B90" si="51">B7</f>
        <v xml:space="preserve">2-Lamp 32w HPT8 (BF &lt; 0.77) </v>
      </c>
      <c r="C82" s="174">
        <v>2</v>
      </c>
      <c r="D82" s="269">
        <f t="shared" ref="D82:D90" si="52">T7</f>
        <v>24000</v>
      </c>
      <c r="E82" s="323">
        <f t="shared" ref="E82:E90" si="53">V7</f>
        <v>15.34</v>
      </c>
      <c r="F82" s="269">
        <f t="shared" ref="F82:F90" si="54">Z7</f>
        <v>70000</v>
      </c>
      <c r="G82" s="323">
        <f t="shared" ref="G82:G90" si="55">AA7</f>
        <v>52.5</v>
      </c>
      <c r="H82" s="269">
        <f t="shared" ref="H82:H90" si="56">AF7</f>
        <v>20000</v>
      </c>
      <c r="I82" s="323">
        <f t="shared" ref="I82:I90" si="57">AH7</f>
        <v>11.34</v>
      </c>
      <c r="J82" s="269">
        <f t="shared" ref="J82:J90" si="58">AK7</f>
        <v>55000</v>
      </c>
      <c r="K82" s="323">
        <f t="shared" ref="K82:K90" si="59">AL7</f>
        <v>35</v>
      </c>
      <c r="M82" s="221"/>
      <c r="N82" s="221"/>
      <c r="O82" s="221"/>
      <c r="P82" s="221"/>
      <c r="Q82" s="225"/>
      <c r="R82" s="221"/>
      <c r="S82" s="182"/>
      <c r="T82" s="113"/>
      <c r="U82" s="113"/>
      <c r="W82" s="224"/>
      <c r="X82" s="225"/>
      <c r="Y82" s="226"/>
      <c r="Z82" s="113"/>
      <c r="AB82" s="113"/>
      <c r="AC82" s="224"/>
      <c r="AE82" s="227"/>
      <c r="AF82" s="113"/>
      <c r="AG82" s="113"/>
      <c r="AH82" s="224"/>
      <c r="AI82" s="225"/>
      <c r="AK82" s="113"/>
      <c r="AM82" s="113"/>
      <c r="AN82" s="110"/>
      <c r="AO82" s="110"/>
      <c r="AP82" s="110"/>
      <c r="AQ82" s="110"/>
    </row>
    <row r="83" spans="2:43">
      <c r="B83" s="267" t="str">
        <f t="shared" si="51"/>
        <v xml:space="preserve">3-Lamp 32w HPT8 (BF &lt; 0.76) </v>
      </c>
      <c r="C83" s="174">
        <v>3</v>
      </c>
      <c r="D83" s="269">
        <f t="shared" si="52"/>
        <v>24000</v>
      </c>
      <c r="E83" s="323">
        <f t="shared" si="53"/>
        <v>23.009999999999998</v>
      </c>
      <c r="F83" s="269">
        <f t="shared" si="54"/>
        <v>70000</v>
      </c>
      <c r="G83" s="323">
        <f t="shared" si="55"/>
        <v>52.5</v>
      </c>
      <c r="H83" s="269">
        <f t="shared" si="56"/>
        <v>20000</v>
      </c>
      <c r="I83" s="323">
        <f t="shared" si="57"/>
        <v>17.009999999999998</v>
      </c>
      <c r="J83" s="269">
        <f t="shared" si="58"/>
        <v>55000</v>
      </c>
      <c r="K83" s="323">
        <f t="shared" si="59"/>
        <v>35</v>
      </c>
      <c r="M83" s="221"/>
      <c r="N83" s="221"/>
      <c r="O83" s="221"/>
      <c r="P83" s="221"/>
      <c r="Q83" s="225"/>
      <c r="R83" s="221"/>
      <c r="S83" s="182"/>
      <c r="T83" s="113"/>
      <c r="U83" s="113"/>
      <c r="W83" s="224"/>
      <c r="X83" s="225"/>
      <c r="Y83" s="226"/>
      <c r="Z83" s="113"/>
      <c r="AB83" s="113"/>
      <c r="AC83" s="224"/>
      <c r="AE83" s="227"/>
      <c r="AF83" s="113"/>
      <c r="AG83" s="113"/>
      <c r="AH83" s="224"/>
      <c r="AI83" s="225"/>
      <c r="AK83" s="113"/>
      <c r="AM83" s="113"/>
      <c r="AN83" s="110"/>
      <c r="AO83" s="110"/>
      <c r="AP83" s="110"/>
      <c r="AQ83" s="110"/>
    </row>
    <row r="84" spans="2:43">
      <c r="B84" s="267" t="str">
        <f t="shared" si="51"/>
        <v xml:space="preserve">4-Lamp 32w HPT8 (BF &lt; 0.78) </v>
      </c>
      <c r="C84" s="174">
        <v>4</v>
      </c>
      <c r="D84" s="269">
        <f t="shared" si="52"/>
        <v>24000</v>
      </c>
      <c r="E84" s="323">
        <f t="shared" si="53"/>
        <v>30.68</v>
      </c>
      <c r="F84" s="269">
        <f t="shared" si="54"/>
        <v>70000</v>
      </c>
      <c r="G84" s="323">
        <f t="shared" si="55"/>
        <v>52.5</v>
      </c>
      <c r="H84" s="269">
        <f t="shared" si="56"/>
        <v>20000</v>
      </c>
      <c r="I84" s="323">
        <f t="shared" si="57"/>
        <v>22.68</v>
      </c>
      <c r="J84" s="269">
        <f t="shared" si="58"/>
        <v>55000</v>
      </c>
      <c r="K84" s="323">
        <f t="shared" si="59"/>
        <v>35</v>
      </c>
      <c r="M84" s="221"/>
      <c r="N84" s="221"/>
      <c r="O84" s="221"/>
      <c r="P84" s="221"/>
      <c r="Q84" s="225"/>
      <c r="R84" s="221"/>
      <c r="S84" s="182"/>
      <c r="T84" s="113"/>
      <c r="U84" s="113"/>
      <c r="W84" s="224"/>
      <c r="X84" s="225"/>
      <c r="Y84" s="226"/>
      <c r="Z84" s="113"/>
      <c r="AB84" s="113"/>
      <c r="AC84" s="224"/>
      <c r="AE84" s="227"/>
      <c r="AF84" s="113"/>
      <c r="AG84" s="113"/>
      <c r="AH84" s="224"/>
      <c r="AI84" s="225"/>
      <c r="AK84" s="113"/>
      <c r="AM84" s="113"/>
      <c r="AN84" s="110"/>
      <c r="AO84" s="110"/>
      <c r="AP84" s="110"/>
      <c r="AQ84" s="110"/>
    </row>
    <row r="85" spans="2:43">
      <c r="B85" s="267" t="str">
        <f t="shared" si="51"/>
        <v xml:space="preserve">6-Lamp 32w HPT8 (BF &lt; 0.76) </v>
      </c>
      <c r="C85" s="174">
        <v>6</v>
      </c>
      <c r="D85" s="269">
        <f t="shared" si="52"/>
        <v>24000</v>
      </c>
      <c r="E85" s="323">
        <f t="shared" si="53"/>
        <v>46.019999999999996</v>
      </c>
      <c r="F85" s="269">
        <f t="shared" si="54"/>
        <v>70000</v>
      </c>
      <c r="G85" s="323">
        <f t="shared" si="55"/>
        <v>105</v>
      </c>
      <c r="H85" s="269">
        <f t="shared" si="56"/>
        <v>20000</v>
      </c>
      <c r="I85" s="323">
        <f t="shared" si="57"/>
        <v>34.019999999999996</v>
      </c>
      <c r="J85" s="269">
        <f t="shared" si="58"/>
        <v>55000</v>
      </c>
      <c r="K85" s="323">
        <f t="shared" si="59"/>
        <v>35</v>
      </c>
      <c r="M85" s="144"/>
      <c r="N85" s="110"/>
      <c r="P85" s="224"/>
      <c r="Q85" s="225"/>
      <c r="R85" s="113"/>
      <c r="S85" s="226"/>
      <c r="T85" s="113"/>
      <c r="U85" s="113"/>
      <c r="W85" s="224"/>
      <c r="X85" s="225"/>
      <c r="Y85" s="226"/>
      <c r="Z85" s="113"/>
      <c r="AB85" s="113"/>
      <c r="AC85" s="224"/>
      <c r="AE85" s="227"/>
      <c r="AF85" s="113"/>
      <c r="AG85" s="113"/>
      <c r="AH85" s="224"/>
      <c r="AI85" s="225"/>
      <c r="AK85" s="113"/>
      <c r="AM85" s="113"/>
      <c r="AN85" s="110"/>
      <c r="AO85" s="110"/>
      <c r="AP85" s="110"/>
      <c r="AQ85" s="110"/>
    </row>
    <row r="86" spans="2:43">
      <c r="B86" s="267" t="str">
        <f t="shared" si="51"/>
        <v xml:space="preserve">1-Lamp 28w RWT8 (BF &lt; 0.76) </v>
      </c>
      <c r="C86" s="267">
        <v>1</v>
      </c>
      <c r="D86" s="269">
        <f t="shared" si="52"/>
        <v>18000</v>
      </c>
      <c r="E86" s="323">
        <f t="shared" si="53"/>
        <v>7.67</v>
      </c>
      <c r="F86" s="269">
        <f t="shared" si="54"/>
        <v>70000</v>
      </c>
      <c r="G86" s="323">
        <f t="shared" si="55"/>
        <v>52.5</v>
      </c>
      <c r="H86" s="269">
        <f t="shared" si="56"/>
        <v>20000</v>
      </c>
      <c r="I86" s="323">
        <f t="shared" si="57"/>
        <v>5.67</v>
      </c>
      <c r="J86" s="269">
        <f t="shared" si="58"/>
        <v>55000</v>
      </c>
      <c r="K86" s="323">
        <f t="shared" si="59"/>
        <v>35</v>
      </c>
      <c r="M86" s="182"/>
      <c r="N86" s="182"/>
      <c r="O86" s="182"/>
      <c r="P86" s="182"/>
      <c r="Q86" s="225"/>
      <c r="R86" s="182"/>
      <c r="S86" s="220"/>
      <c r="T86" s="113"/>
      <c r="U86" s="113"/>
      <c r="W86" s="224"/>
      <c r="X86" s="225"/>
      <c r="Y86" s="226"/>
      <c r="Z86" s="113"/>
      <c r="AB86" s="113"/>
      <c r="AC86" s="224"/>
      <c r="AE86" s="227"/>
      <c r="AF86" s="113"/>
      <c r="AG86" s="113"/>
      <c r="AH86" s="224"/>
      <c r="AI86" s="225"/>
      <c r="AK86" s="113"/>
      <c r="AM86" s="113"/>
      <c r="AN86" s="110"/>
      <c r="AO86" s="110"/>
      <c r="AP86" s="110"/>
      <c r="AQ86" s="110"/>
    </row>
    <row r="87" spans="2:43">
      <c r="B87" s="267" t="str">
        <f t="shared" si="51"/>
        <v xml:space="preserve">2-Lamp 28w RWT8 (BF &lt; 0.76) </v>
      </c>
      <c r="C87" s="266">
        <v>2</v>
      </c>
      <c r="D87" s="269">
        <f t="shared" si="52"/>
        <v>18000</v>
      </c>
      <c r="E87" s="323">
        <f t="shared" si="53"/>
        <v>15.34</v>
      </c>
      <c r="F87" s="269">
        <f t="shared" si="54"/>
        <v>70000</v>
      </c>
      <c r="G87" s="323">
        <f t="shared" si="55"/>
        <v>52.5</v>
      </c>
      <c r="H87" s="269">
        <f t="shared" si="56"/>
        <v>20000</v>
      </c>
      <c r="I87" s="323">
        <f t="shared" si="57"/>
        <v>11.34</v>
      </c>
      <c r="J87" s="269">
        <f t="shared" si="58"/>
        <v>55000</v>
      </c>
      <c r="K87" s="323">
        <f t="shared" si="59"/>
        <v>35</v>
      </c>
      <c r="M87" s="221"/>
      <c r="N87" s="221"/>
      <c r="O87" s="221"/>
      <c r="P87" s="221"/>
      <c r="Q87" s="225"/>
      <c r="R87" s="221"/>
      <c r="S87" s="182"/>
      <c r="T87" s="113"/>
      <c r="U87" s="113"/>
      <c r="W87" s="224"/>
      <c r="X87" s="225"/>
      <c r="Y87" s="226"/>
      <c r="Z87" s="113"/>
      <c r="AB87" s="113"/>
      <c r="AC87" s="224"/>
      <c r="AE87" s="227"/>
      <c r="AF87" s="113"/>
      <c r="AG87" s="113"/>
      <c r="AH87" s="224"/>
      <c r="AI87" s="225"/>
      <c r="AK87" s="113"/>
      <c r="AM87" s="113"/>
      <c r="AN87" s="110"/>
      <c r="AO87" s="110"/>
      <c r="AP87" s="110"/>
      <c r="AQ87" s="110"/>
    </row>
    <row r="88" spans="2:43">
      <c r="B88" s="267" t="str">
        <f t="shared" si="51"/>
        <v xml:space="preserve">3-Lamp 28w RWT8 (BF &lt; 0.77) </v>
      </c>
      <c r="C88" s="266">
        <v>3</v>
      </c>
      <c r="D88" s="269">
        <f t="shared" si="52"/>
        <v>18000</v>
      </c>
      <c r="E88" s="323">
        <f t="shared" si="53"/>
        <v>23.009999999999998</v>
      </c>
      <c r="F88" s="269">
        <f t="shared" si="54"/>
        <v>70000</v>
      </c>
      <c r="G88" s="323">
        <f t="shared" si="55"/>
        <v>52.5</v>
      </c>
      <c r="H88" s="269">
        <f t="shared" si="56"/>
        <v>20000</v>
      </c>
      <c r="I88" s="323">
        <f t="shared" si="57"/>
        <v>17.009999999999998</v>
      </c>
      <c r="J88" s="269">
        <f t="shared" si="58"/>
        <v>55000</v>
      </c>
      <c r="K88" s="323">
        <f t="shared" si="59"/>
        <v>35</v>
      </c>
      <c r="M88" s="221"/>
      <c r="N88" s="221"/>
      <c r="O88" s="221"/>
      <c r="P88" s="221"/>
      <c r="Q88" s="225"/>
      <c r="R88" s="221"/>
      <c r="S88" s="182"/>
      <c r="T88" s="113"/>
      <c r="U88" s="113"/>
      <c r="W88" s="224"/>
      <c r="X88" s="225"/>
      <c r="Y88" s="226"/>
      <c r="Z88" s="113"/>
      <c r="AB88" s="113"/>
      <c r="AC88" s="224"/>
      <c r="AE88" s="227"/>
      <c r="AF88" s="113"/>
      <c r="AG88" s="113"/>
      <c r="AH88" s="224"/>
      <c r="AI88" s="225"/>
      <c r="AK88" s="113"/>
      <c r="AM88" s="113"/>
      <c r="AN88" s="110"/>
      <c r="AO88" s="110"/>
      <c r="AP88" s="110"/>
      <c r="AQ88" s="110"/>
    </row>
    <row r="89" spans="2:43">
      <c r="B89" s="267" t="str">
        <f t="shared" si="51"/>
        <v xml:space="preserve">4-Lamp 28w RWT8 (BF &lt; 0.79) </v>
      </c>
      <c r="C89" s="266">
        <v>4</v>
      </c>
      <c r="D89" s="269">
        <f t="shared" si="52"/>
        <v>18000</v>
      </c>
      <c r="E89" s="323">
        <f t="shared" si="53"/>
        <v>30.68</v>
      </c>
      <c r="F89" s="269">
        <f t="shared" si="54"/>
        <v>70000</v>
      </c>
      <c r="G89" s="323">
        <f t="shared" si="55"/>
        <v>52.5</v>
      </c>
      <c r="H89" s="269">
        <f t="shared" si="56"/>
        <v>20000</v>
      </c>
      <c r="I89" s="323">
        <f t="shared" si="57"/>
        <v>22.68</v>
      </c>
      <c r="J89" s="269">
        <f t="shared" si="58"/>
        <v>55000</v>
      </c>
      <c r="K89" s="323">
        <f t="shared" si="59"/>
        <v>35</v>
      </c>
      <c r="M89" s="221"/>
      <c r="N89" s="221"/>
      <c r="O89" s="221"/>
      <c r="P89" s="221"/>
      <c r="Q89" s="225"/>
      <c r="R89" s="221"/>
      <c r="S89" s="182"/>
      <c r="T89" s="113"/>
      <c r="U89" s="113"/>
      <c r="W89" s="224"/>
      <c r="X89" s="225"/>
      <c r="Y89" s="226"/>
      <c r="Z89" s="113"/>
      <c r="AB89" s="113"/>
      <c r="AC89" s="224"/>
      <c r="AE89" s="227"/>
      <c r="AF89" s="113"/>
      <c r="AG89" s="113"/>
      <c r="AH89" s="224"/>
      <c r="AI89" s="225"/>
      <c r="AK89" s="113"/>
      <c r="AM89" s="113"/>
      <c r="AN89" s="110"/>
      <c r="AO89" s="110"/>
      <c r="AP89" s="110"/>
      <c r="AQ89" s="110"/>
    </row>
    <row r="90" spans="2:43">
      <c r="B90" s="267" t="str">
        <f t="shared" si="51"/>
        <v xml:space="preserve">6-Lamp 28w RWT8 (BF &lt; 0.77) </v>
      </c>
      <c r="C90" s="266">
        <v>6</v>
      </c>
      <c r="D90" s="269">
        <f t="shared" si="52"/>
        <v>18000</v>
      </c>
      <c r="E90" s="323">
        <f t="shared" si="53"/>
        <v>46.019999999999996</v>
      </c>
      <c r="F90" s="269">
        <f t="shared" si="54"/>
        <v>70000</v>
      </c>
      <c r="G90" s="323">
        <f t="shared" si="55"/>
        <v>105</v>
      </c>
      <c r="H90" s="269">
        <f t="shared" si="56"/>
        <v>20000</v>
      </c>
      <c r="I90" s="323">
        <f t="shared" si="57"/>
        <v>34.019999999999996</v>
      </c>
      <c r="J90" s="269">
        <f t="shared" si="58"/>
        <v>55000</v>
      </c>
      <c r="K90" s="323">
        <f t="shared" si="59"/>
        <v>35</v>
      </c>
      <c r="M90" s="144"/>
      <c r="N90" s="110"/>
      <c r="P90" s="224"/>
      <c r="Q90" s="225"/>
      <c r="R90" s="113"/>
      <c r="S90" s="226"/>
      <c r="T90" s="113"/>
      <c r="U90" s="113"/>
      <c r="W90" s="224"/>
      <c r="X90" s="225"/>
      <c r="Y90" s="226"/>
      <c r="Z90" s="113"/>
      <c r="AB90" s="113"/>
      <c r="AC90" s="224"/>
      <c r="AE90" s="227"/>
      <c r="AF90" s="113"/>
      <c r="AG90" s="113"/>
      <c r="AH90" s="224"/>
      <c r="AI90" s="225"/>
      <c r="AK90" s="113"/>
      <c r="AM90" s="113"/>
      <c r="AN90" s="110"/>
      <c r="AO90" s="110"/>
      <c r="AP90" s="110"/>
      <c r="AQ90" s="110"/>
    </row>
    <row r="91" spans="2:43" ht="16.5" thickBot="1">
      <c r="B91" s="446"/>
      <c r="C91" s="447"/>
      <c r="D91" s="448"/>
      <c r="E91" s="449"/>
      <c r="F91" s="448"/>
      <c r="G91" s="449"/>
      <c r="H91" s="450"/>
      <c r="I91" s="449"/>
      <c r="J91" s="448"/>
      <c r="K91" s="449"/>
      <c r="M91" s="144"/>
      <c r="N91" s="110"/>
      <c r="P91" s="224"/>
      <c r="Q91" s="225"/>
      <c r="R91" s="113"/>
      <c r="S91" s="226"/>
      <c r="T91" s="113"/>
      <c r="U91" s="113"/>
      <c r="W91" s="224"/>
      <c r="X91" s="225"/>
      <c r="Y91" s="226"/>
      <c r="Z91" s="113"/>
      <c r="AB91" s="113"/>
      <c r="AC91" s="224"/>
      <c r="AE91" s="227"/>
      <c r="AF91" s="113"/>
      <c r="AG91" s="113"/>
      <c r="AH91" s="224"/>
      <c r="AI91" s="225"/>
      <c r="AK91" s="113"/>
      <c r="AM91" s="113"/>
      <c r="AN91" s="110"/>
      <c r="AO91" s="110"/>
      <c r="AP91" s="110"/>
      <c r="AQ91" s="110"/>
    </row>
    <row r="92" spans="2:43" ht="16.5" thickBot="1">
      <c r="B92" s="152"/>
      <c r="C92" s="152"/>
      <c r="D92" s="345" t="s">
        <v>104</v>
      </c>
      <c r="E92" s="346"/>
      <c r="F92" s="346"/>
      <c r="G92" s="347"/>
      <c r="H92" s="348" t="s">
        <v>105</v>
      </c>
      <c r="I92" s="349"/>
      <c r="J92" s="349"/>
      <c r="K92" s="350"/>
      <c r="M92" s="144"/>
      <c r="N92" s="110"/>
      <c r="P92" s="224"/>
      <c r="Q92" s="225"/>
      <c r="R92" s="113"/>
      <c r="S92" s="226"/>
      <c r="T92" s="113"/>
      <c r="U92" s="113"/>
      <c r="W92" s="224"/>
      <c r="X92" s="225"/>
      <c r="Y92" s="226"/>
      <c r="Z92" s="113"/>
      <c r="AB92" s="113"/>
      <c r="AC92" s="224"/>
      <c r="AE92" s="227"/>
      <c r="AF92" s="113"/>
      <c r="AG92" s="113"/>
      <c r="AH92" s="224"/>
      <c r="AI92" s="225"/>
      <c r="AK92" s="113"/>
      <c r="AM92" s="113"/>
      <c r="AN92" s="110"/>
      <c r="AO92" s="110"/>
      <c r="AP92" s="110"/>
      <c r="AQ92" s="110"/>
    </row>
    <row r="93" spans="2:43" ht="48.75" thickBot="1">
      <c r="B93" s="212" t="s">
        <v>12</v>
      </c>
      <c r="C93" s="213" t="s">
        <v>85</v>
      </c>
      <c r="D93" s="214" t="s">
        <v>106</v>
      </c>
      <c r="E93" s="214" t="s">
        <v>107</v>
      </c>
      <c r="F93" s="214" t="s">
        <v>108</v>
      </c>
      <c r="G93" s="214" t="s">
        <v>109</v>
      </c>
      <c r="H93" s="214" t="s">
        <v>106</v>
      </c>
      <c r="I93" s="214" t="s">
        <v>107</v>
      </c>
      <c r="J93" s="214" t="s">
        <v>108</v>
      </c>
      <c r="K93" s="215" t="s">
        <v>109</v>
      </c>
      <c r="M93" s="144"/>
      <c r="N93" s="110"/>
      <c r="P93" s="224"/>
      <c r="Q93" s="225"/>
      <c r="R93" s="113"/>
      <c r="S93" s="226"/>
      <c r="T93" s="113"/>
      <c r="U93" s="113"/>
      <c r="W93" s="224"/>
      <c r="X93" s="225"/>
      <c r="Y93" s="226"/>
      <c r="Z93" s="113"/>
      <c r="AB93" s="113"/>
      <c r="AC93" s="224"/>
      <c r="AE93" s="227"/>
      <c r="AF93" s="113"/>
      <c r="AG93" s="113"/>
      <c r="AH93" s="224"/>
      <c r="AI93" s="225"/>
      <c r="AK93" s="113"/>
      <c r="AM93" s="113"/>
      <c r="AN93" s="110"/>
      <c r="AO93" s="110"/>
      <c r="AP93" s="110"/>
      <c r="AQ93" s="110"/>
    </row>
    <row r="94" spans="2:43" ht="18.75" customHeight="1">
      <c r="B94" s="267" t="str">
        <f>B20</f>
        <v xml:space="preserve">1-Lamp Relamp/Reballast T12 to HPT8 </v>
      </c>
      <c r="C94" s="267">
        <f>C20</f>
        <v>1</v>
      </c>
      <c r="D94" s="269">
        <f>T20</f>
        <v>24000</v>
      </c>
      <c r="E94" s="323">
        <f>V20</f>
        <v>7.67</v>
      </c>
      <c r="F94" s="269">
        <f>Z20</f>
        <v>70000</v>
      </c>
      <c r="G94" s="323">
        <f>AA20</f>
        <v>52.5</v>
      </c>
      <c r="H94" s="269">
        <f>AF20</f>
        <v>20000</v>
      </c>
      <c r="I94" s="323">
        <f>AH20</f>
        <v>5.37</v>
      </c>
      <c r="J94" s="269">
        <f>AK20</f>
        <v>40000</v>
      </c>
      <c r="K94" s="323">
        <f>AL20</f>
        <v>35</v>
      </c>
      <c r="M94" s="144"/>
      <c r="N94" s="110"/>
      <c r="P94" s="224"/>
      <c r="Q94" s="225"/>
      <c r="R94" s="113"/>
      <c r="S94" s="226"/>
      <c r="T94" s="113"/>
      <c r="U94" s="113"/>
      <c r="W94" s="224"/>
      <c r="X94" s="225"/>
      <c r="Y94" s="226"/>
      <c r="Z94" s="113"/>
      <c r="AB94" s="113"/>
      <c r="AC94" s="224"/>
      <c r="AE94" s="227"/>
      <c r="AF94" s="113"/>
      <c r="AG94" s="113"/>
      <c r="AH94" s="224"/>
      <c r="AI94" s="225"/>
      <c r="AK94" s="113"/>
      <c r="AM94" s="113"/>
      <c r="AN94" s="110"/>
      <c r="AO94" s="110"/>
      <c r="AP94" s="110"/>
      <c r="AQ94" s="110"/>
    </row>
    <row r="95" spans="2:43">
      <c r="B95" s="267" t="str">
        <f t="shared" ref="B95:C113" si="60">B21</f>
        <v xml:space="preserve">2-Lamp Relamp/Reballast T12 to HPT8 </v>
      </c>
      <c r="C95" s="267">
        <f t="shared" si="60"/>
        <v>2</v>
      </c>
      <c r="D95" s="269">
        <f t="shared" ref="D95:D113" si="61">T21</f>
        <v>24000</v>
      </c>
      <c r="E95" s="323">
        <f t="shared" ref="E95:E113" si="62">V21</f>
        <v>15.34</v>
      </c>
      <c r="F95" s="269">
        <f t="shared" ref="F95:F113" si="63">Z21</f>
        <v>70000</v>
      </c>
      <c r="G95" s="323">
        <f t="shared" ref="G95:G112" si="64">AA21</f>
        <v>52.5</v>
      </c>
      <c r="H95" s="269">
        <f t="shared" ref="H95:H113" si="65">AF21</f>
        <v>20000</v>
      </c>
      <c r="I95" s="323">
        <f t="shared" ref="I95:I113" si="66">AH21</f>
        <v>10.74</v>
      </c>
      <c r="J95" s="269">
        <f t="shared" ref="J95:J113" si="67">AK21</f>
        <v>40000</v>
      </c>
      <c r="K95" s="323">
        <f t="shared" ref="K95:K113" si="68">AL21</f>
        <v>35</v>
      </c>
      <c r="M95" s="144"/>
      <c r="N95" s="110"/>
      <c r="P95" s="224"/>
      <c r="Q95" s="225"/>
      <c r="R95" s="113"/>
      <c r="S95" s="226"/>
      <c r="T95" s="113"/>
      <c r="U95" s="113"/>
      <c r="W95" s="224"/>
      <c r="X95" s="225"/>
      <c r="Y95" s="226"/>
      <c r="Z95" s="113"/>
      <c r="AB95" s="113"/>
      <c r="AC95" s="224"/>
      <c r="AE95" s="227"/>
      <c r="AF95" s="113"/>
      <c r="AG95" s="113"/>
      <c r="AH95" s="224"/>
      <c r="AI95" s="225"/>
      <c r="AK95" s="113"/>
      <c r="AM95" s="113"/>
      <c r="AN95" s="110"/>
      <c r="AO95" s="110"/>
      <c r="AP95" s="110"/>
      <c r="AQ95" s="110"/>
    </row>
    <row r="96" spans="2:43">
      <c r="B96" s="267" t="str">
        <f t="shared" si="60"/>
        <v xml:space="preserve">3-Lamp Relamp/Reballast T12 to HPT8 </v>
      </c>
      <c r="C96" s="267">
        <f t="shared" si="60"/>
        <v>3</v>
      </c>
      <c r="D96" s="269">
        <f t="shared" si="61"/>
        <v>24000</v>
      </c>
      <c r="E96" s="323">
        <f t="shared" si="62"/>
        <v>23.009999999999998</v>
      </c>
      <c r="F96" s="269">
        <f t="shared" si="63"/>
        <v>70000</v>
      </c>
      <c r="G96" s="323">
        <f t="shared" si="64"/>
        <v>52.5</v>
      </c>
      <c r="H96" s="269">
        <f t="shared" si="65"/>
        <v>20000</v>
      </c>
      <c r="I96" s="323">
        <f t="shared" si="66"/>
        <v>16.11</v>
      </c>
      <c r="J96" s="269">
        <f t="shared" si="67"/>
        <v>40000</v>
      </c>
      <c r="K96" s="323">
        <f t="shared" si="68"/>
        <v>35</v>
      </c>
      <c r="M96" s="144"/>
      <c r="N96" s="110"/>
      <c r="P96" s="224"/>
      <c r="Q96" s="225"/>
      <c r="R96" s="113"/>
      <c r="S96" s="226"/>
      <c r="T96" s="113"/>
      <c r="U96" s="113"/>
      <c r="W96" s="224"/>
      <c r="X96" s="225"/>
      <c r="Y96" s="226"/>
      <c r="Z96" s="113"/>
      <c r="AB96" s="113"/>
      <c r="AC96" s="224"/>
      <c r="AE96" s="227"/>
      <c r="AF96" s="113"/>
      <c r="AG96" s="113"/>
      <c r="AH96" s="224"/>
      <c r="AI96" s="225"/>
      <c r="AK96" s="113"/>
      <c r="AM96" s="113"/>
      <c r="AN96" s="110"/>
      <c r="AO96" s="110"/>
      <c r="AP96" s="110"/>
      <c r="AQ96" s="110"/>
    </row>
    <row r="97" spans="2:43">
      <c r="B97" s="267" t="str">
        <f t="shared" si="60"/>
        <v xml:space="preserve">4-Lamp Relamp/Reballast T12 to HPT8 </v>
      </c>
      <c r="C97" s="267">
        <f t="shared" si="60"/>
        <v>4</v>
      </c>
      <c r="D97" s="269">
        <f t="shared" si="61"/>
        <v>24000</v>
      </c>
      <c r="E97" s="323">
        <f t="shared" si="62"/>
        <v>30.68</v>
      </c>
      <c r="F97" s="269">
        <f t="shared" si="63"/>
        <v>70000</v>
      </c>
      <c r="G97" s="323">
        <f t="shared" si="64"/>
        <v>52.5</v>
      </c>
      <c r="H97" s="269">
        <f t="shared" si="65"/>
        <v>20000</v>
      </c>
      <c r="I97" s="323">
        <f t="shared" si="66"/>
        <v>21.48</v>
      </c>
      <c r="J97" s="269">
        <f t="shared" si="67"/>
        <v>40000</v>
      </c>
      <c r="K97" s="323">
        <f t="shared" si="68"/>
        <v>35</v>
      </c>
      <c r="M97" s="144"/>
      <c r="N97" s="110"/>
      <c r="P97" s="224"/>
      <c r="Q97" s="225"/>
      <c r="R97" s="113"/>
      <c r="S97" s="226"/>
      <c r="T97" s="113"/>
      <c r="U97" s="113"/>
      <c r="W97" s="224"/>
      <c r="X97" s="225"/>
      <c r="Y97" s="226"/>
      <c r="Z97" s="113"/>
      <c r="AB97" s="113"/>
      <c r="AC97" s="224"/>
      <c r="AE97" s="227"/>
      <c r="AF97" s="113"/>
      <c r="AG97" s="113"/>
      <c r="AH97" s="224"/>
      <c r="AI97" s="225"/>
      <c r="AK97" s="113"/>
      <c r="AM97" s="113"/>
      <c r="AN97" s="110"/>
      <c r="AO97" s="110"/>
      <c r="AP97" s="110"/>
      <c r="AQ97" s="110"/>
    </row>
    <row r="98" spans="2:43">
      <c r="B98" s="267" t="str">
        <f t="shared" si="60"/>
        <v xml:space="preserve">6-Lamp Relamp/Reballast T12 to HPT8 </v>
      </c>
      <c r="C98" s="267">
        <f t="shared" si="60"/>
        <v>6</v>
      </c>
      <c r="D98" s="269">
        <f t="shared" si="61"/>
        <v>24000</v>
      </c>
      <c r="E98" s="323">
        <f t="shared" si="62"/>
        <v>46.019999999999996</v>
      </c>
      <c r="F98" s="269">
        <f t="shared" si="63"/>
        <v>70000</v>
      </c>
      <c r="G98" s="323">
        <f t="shared" si="64"/>
        <v>105</v>
      </c>
      <c r="H98" s="269">
        <f t="shared" si="65"/>
        <v>20000</v>
      </c>
      <c r="I98" s="323">
        <f t="shared" si="66"/>
        <v>32.22</v>
      </c>
      <c r="J98" s="269">
        <f t="shared" si="67"/>
        <v>40000</v>
      </c>
      <c r="K98" s="323">
        <f t="shared" si="68"/>
        <v>55</v>
      </c>
      <c r="M98" s="144"/>
      <c r="N98" s="110"/>
      <c r="P98" s="224"/>
      <c r="Q98" s="225"/>
      <c r="R98" s="113"/>
      <c r="S98" s="226"/>
      <c r="T98" s="113"/>
      <c r="U98" s="113"/>
      <c r="W98" s="224"/>
      <c r="X98" s="225"/>
      <c r="Y98" s="226"/>
      <c r="Z98" s="113"/>
      <c r="AB98" s="113"/>
      <c r="AC98" s="224"/>
      <c r="AE98" s="227"/>
      <c r="AF98" s="113"/>
      <c r="AG98" s="113"/>
      <c r="AH98" s="224"/>
      <c r="AI98" s="225"/>
      <c r="AK98" s="113"/>
      <c r="AM98" s="113"/>
      <c r="AN98" s="110"/>
      <c r="AO98" s="110"/>
      <c r="AP98" s="110"/>
      <c r="AQ98" s="110"/>
    </row>
    <row r="99" spans="2:43">
      <c r="B99" s="267" t="str">
        <f t="shared" si="60"/>
        <v xml:space="preserve">1-Lamp Relamp/Reballast T12 to RWT8 </v>
      </c>
      <c r="C99" s="267">
        <f t="shared" si="60"/>
        <v>1</v>
      </c>
      <c r="D99" s="269">
        <f t="shared" si="61"/>
        <v>18000</v>
      </c>
      <c r="E99" s="323">
        <f t="shared" si="62"/>
        <v>7.67</v>
      </c>
      <c r="F99" s="269">
        <f t="shared" si="63"/>
        <v>70000</v>
      </c>
      <c r="G99" s="323">
        <f t="shared" si="64"/>
        <v>52.5</v>
      </c>
      <c r="H99" s="269">
        <f t="shared" si="65"/>
        <v>20000</v>
      </c>
      <c r="I99" s="323">
        <f t="shared" si="66"/>
        <v>5.37</v>
      </c>
      <c r="J99" s="269">
        <f t="shared" si="67"/>
        <v>40000</v>
      </c>
      <c r="K99" s="323">
        <f t="shared" si="68"/>
        <v>35</v>
      </c>
      <c r="M99" s="144"/>
      <c r="N99" s="110"/>
      <c r="P99" s="224"/>
      <c r="Q99" s="225"/>
      <c r="R99" s="113"/>
      <c r="S99" s="226"/>
      <c r="T99" s="113"/>
      <c r="U99" s="113"/>
      <c r="W99" s="224"/>
      <c r="X99" s="225"/>
      <c r="Y99" s="226"/>
      <c r="Z99" s="113"/>
      <c r="AB99" s="113"/>
      <c r="AC99" s="224"/>
      <c r="AE99" s="227"/>
      <c r="AF99" s="113"/>
      <c r="AG99" s="113"/>
      <c r="AH99" s="224"/>
      <c r="AI99" s="225"/>
      <c r="AK99" s="113"/>
      <c r="AM99" s="113"/>
      <c r="AN99" s="110"/>
      <c r="AO99" s="110"/>
      <c r="AP99" s="110"/>
      <c r="AQ99" s="110"/>
    </row>
    <row r="100" spans="2:43">
      <c r="B100" s="267" t="str">
        <f t="shared" si="60"/>
        <v xml:space="preserve">2-Lamp Relamp/Reballast T12 to RWT8 </v>
      </c>
      <c r="C100" s="267">
        <f t="shared" si="60"/>
        <v>2</v>
      </c>
      <c r="D100" s="269">
        <f t="shared" si="61"/>
        <v>18000</v>
      </c>
      <c r="E100" s="323">
        <f t="shared" si="62"/>
        <v>15.34</v>
      </c>
      <c r="F100" s="269">
        <f t="shared" si="63"/>
        <v>70000</v>
      </c>
      <c r="G100" s="323">
        <f t="shared" si="64"/>
        <v>52.5</v>
      </c>
      <c r="H100" s="269">
        <f t="shared" si="65"/>
        <v>20000</v>
      </c>
      <c r="I100" s="323">
        <f t="shared" si="66"/>
        <v>10.74</v>
      </c>
      <c r="J100" s="269">
        <f t="shared" si="67"/>
        <v>40000</v>
      </c>
      <c r="K100" s="323">
        <f t="shared" si="68"/>
        <v>35</v>
      </c>
      <c r="M100" s="144"/>
      <c r="N100" s="110"/>
      <c r="P100" s="224"/>
      <c r="Q100" s="225"/>
      <c r="R100" s="113"/>
      <c r="S100" s="226"/>
      <c r="T100" s="113"/>
      <c r="U100" s="113"/>
      <c r="W100" s="224"/>
      <c r="X100" s="225"/>
      <c r="Y100" s="226"/>
      <c r="Z100" s="113"/>
      <c r="AB100" s="113"/>
      <c r="AC100" s="224"/>
      <c r="AE100" s="227"/>
      <c r="AF100" s="113"/>
      <c r="AG100" s="113"/>
      <c r="AH100" s="224"/>
      <c r="AI100" s="225"/>
      <c r="AK100" s="113"/>
      <c r="AM100" s="113"/>
      <c r="AN100" s="110"/>
      <c r="AO100" s="110"/>
      <c r="AP100" s="110"/>
      <c r="AQ100" s="110"/>
    </row>
    <row r="101" spans="2:43">
      <c r="B101" s="267" t="str">
        <f t="shared" si="60"/>
        <v xml:space="preserve">3-Lamp Relamp/Reballast T12 to RWT8 </v>
      </c>
      <c r="C101" s="267">
        <f t="shared" si="60"/>
        <v>3</v>
      </c>
      <c r="D101" s="269">
        <f t="shared" si="61"/>
        <v>18000</v>
      </c>
      <c r="E101" s="323">
        <f t="shared" si="62"/>
        <v>23.009999999999998</v>
      </c>
      <c r="F101" s="269">
        <f t="shared" si="63"/>
        <v>70000</v>
      </c>
      <c r="G101" s="323">
        <f t="shared" si="64"/>
        <v>52.5</v>
      </c>
      <c r="H101" s="269">
        <f t="shared" si="65"/>
        <v>20000</v>
      </c>
      <c r="I101" s="323">
        <f t="shared" si="66"/>
        <v>16.11</v>
      </c>
      <c r="J101" s="269">
        <f t="shared" si="67"/>
        <v>40000</v>
      </c>
      <c r="K101" s="323">
        <f t="shared" si="68"/>
        <v>35</v>
      </c>
      <c r="M101" s="144"/>
      <c r="N101" s="110"/>
      <c r="P101" s="224"/>
      <c r="Q101" s="225"/>
      <c r="R101" s="113"/>
      <c r="S101" s="226"/>
      <c r="T101" s="113"/>
      <c r="U101" s="113"/>
      <c r="W101" s="224"/>
      <c r="X101" s="225"/>
      <c r="Y101" s="226"/>
      <c r="Z101" s="113"/>
      <c r="AB101" s="113"/>
      <c r="AC101" s="224"/>
      <c r="AE101" s="227"/>
      <c r="AF101" s="113"/>
      <c r="AG101" s="113"/>
      <c r="AH101" s="224"/>
      <c r="AI101" s="225"/>
      <c r="AK101" s="113"/>
      <c r="AM101" s="113"/>
      <c r="AN101" s="110"/>
      <c r="AO101" s="110"/>
      <c r="AP101" s="110"/>
      <c r="AQ101" s="110"/>
    </row>
    <row r="102" spans="2:43">
      <c r="B102" s="267" t="str">
        <f t="shared" si="60"/>
        <v xml:space="preserve">4-Lamp Relamp/Reballast T12 to RWT8 </v>
      </c>
      <c r="C102" s="267">
        <f t="shared" si="60"/>
        <v>4</v>
      </c>
      <c r="D102" s="269">
        <f t="shared" si="61"/>
        <v>18000</v>
      </c>
      <c r="E102" s="323">
        <f t="shared" si="62"/>
        <v>30.68</v>
      </c>
      <c r="F102" s="269">
        <f t="shared" si="63"/>
        <v>70000</v>
      </c>
      <c r="G102" s="323">
        <f t="shared" si="64"/>
        <v>52.5</v>
      </c>
      <c r="H102" s="269">
        <f t="shared" si="65"/>
        <v>20000</v>
      </c>
      <c r="I102" s="323">
        <f t="shared" si="66"/>
        <v>21.48</v>
      </c>
      <c r="J102" s="269">
        <f t="shared" si="67"/>
        <v>40000</v>
      </c>
      <c r="K102" s="323">
        <f t="shared" si="68"/>
        <v>35</v>
      </c>
      <c r="M102" s="144"/>
      <c r="N102" s="110"/>
      <c r="P102" s="224"/>
      <c r="Q102" s="225"/>
      <c r="R102" s="113"/>
      <c r="S102" s="226"/>
      <c r="T102" s="113"/>
      <c r="U102" s="113"/>
      <c r="W102" s="224"/>
      <c r="X102" s="225"/>
      <c r="Y102" s="226"/>
      <c r="Z102" s="113"/>
      <c r="AB102" s="113"/>
      <c r="AC102" s="224"/>
      <c r="AE102" s="227"/>
      <c r="AF102" s="113"/>
      <c r="AG102" s="113"/>
      <c r="AH102" s="224"/>
      <c r="AI102" s="225"/>
      <c r="AK102" s="113"/>
      <c r="AM102" s="113"/>
      <c r="AN102" s="110"/>
      <c r="AO102" s="110"/>
      <c r="AP102" s="110"/>
      <c r="AQ102" s="110"/>
    </row>
    <row r="103" spans="2:43">
      <c r="B103" s="267" t="str">
        <f t="shared" si="60"/>
        <v xml:space="preserve">6-Lamp Relamp/Reballast T12 to RWT8 </v>
      </c>
      <c r="C103" s="267">
        <f t="shared" si="60"/>
        <v>6</v>
      </c>
      <c r="D103" s="269">
        <f t="shared" si="61"/>
        <v>18000</v>
      </c>
      <c r="E103" s="323">
        <f t="shared" si="62"/>
        <v>46.019999999999996</v>
      </c>
      <c r="F103" s="269">
        <f t="shared" si="63"/>
        <v>70000</v>
      </c>
      <c r="G103" s="323">
        <f t="shared" si="64"/>
        <v>105</v>
      </c>
      <c r="H103" s="269">
        <f t="shared" si="65"/>
        <v>20000</v>
      </c>
      <c r="I103" s="323">
        <f t="shared" si="66"/>
        <v>32.22</v>
      </c>
      <c r="J103" s="269">
        <f t="shared" si="67"/>
        <v>40000</v>
      </c>
      <c r="K103" s="323">
        <f t="shared" si="68"/>
        <v>55</v>
      </c>
      <c r="M103" s="144"/>
      <c r="N103" s="110"/>
      <c r="P103" s="224"/>
      <c r="Q103" s="225"/>
      <c r="R103" s="113"/>
      <c r="S103" s="226"/>
      <c r="T103" s="113"/>
      <c r="U103" s="113"/>
      <c r="W103" s="224"/>
      <c r="X103" s="225"/>
      <c r="Y103" s="226"/>
      <c r="Z103" s="113"/>
      <c r="AB103" s="113"/>
      <c r="AC103" s="224"/>
      <c r="AE103" s="227"/>
      <c r="AF103" s="113"/>
      <c r="AG103" s="113"/>
      <c r="AH103" s="224"/>
      <c r="AI103" s="225"/>
      <c r="AK103" s="113"/>
      <c r="AM103" s="113"/>
      <c r="AN103" s="110"/>
      <c r="AO103" s="110"/>
      <c r="AP103" s="110"/>
      <c r="AQ103" s="110"/>
    </row>
    <row r="104" spans="2:43">
      <c r="B104" s="267" t="str">
        <f t="shared" si="60"/>
        <v xml:space="preserve">1-Lamp Relamp/Reballast T12 to HPT8 </v>
      </c>
      <c r="C104" s="267">
        <f t="shared" si="60"/>
        <v>1</v>
      </c>
      <c r="D104" s="269">
        <f t="shared" si="61"/>
        <v>24000</v>
      </c>
      <c r="E104" s="323">
        <f t="shared" si="62"/>
        <v>7.67</v>
      </c>
      <c r="F104" s="269">
        <f t="shared" si="63"/>
        <v>70000</v>
      </c>
      <c r="G104" s="323">
        <f t="shared" si="64"/>
        <v>52.5</v>
      </c>
      <c r="H104" s="269">
        <f t="shared" si="65"/>
        <v>20000</v>
      </c>
      <c r="I104" s="323">
        <f t="shared" si="66"/>
        <v>5.17</v>
      </c>
      <c r="J104" s="269">
        <f t="shared" si="67"/>
        <v>70000</v>
      </c>
      <c r="K104" s="323">
        <f t="shared" si="68"/>
        <v>30</v>
      </c>
      <c r="M104" s="144"/>
      <c r="N104" s="110"/>
      <c r="P104" s="224"/>
      <c r="Q104" s="225"/>
      <c r="R104" s="113"/>
      <c r="S104" s="226"/>
      <c r="T104" s="113"/>
      <c r="U104" s="113"/>
      <c r="W104" s="224"/>
      <c r="X104" s="225"/>
      <c r="Y104" s="226"/>
      <c r="Z104" s="113"/>
      <c r="AB104" s="113"/>
      <c r="AC104" s="224"/>
      <c r="AE104" s="227"/>
      <c r="AF104" s="113"/>
      <c r="AG104" s="113"/>
      <c r="AH104" s="224"/>
      <c r="AI104" s="225"/>
      <c r="AK104" s="113"/>
      <c r="AM104" s="113"/>
      <c r="AN104" s="110"/>
      <c r="AO104" s="110"/>
      <c r="AP104" s="110"/>
      <c r="AQ104" s="110"/>
    </row>
    <row r="105" spans="2:43">
      <c r="B105" s="267" t="str">
        <f t="shared" si="60"/>
        <v xml:space="preserve">2-Lamp Relamp/Reballast T12 to HPT8 </v>
      </c>
      <c r="C105" s="267">
        <f t="shared" si="60"/>
        <v>2</v>
      </c>
      <c r="D105" s="269">
        <f t="shared" si="61"/>
        <v>24000</v>
      </c>
      <c r="E105" s="323">
        <f t="shared" si="62"/>
        <v>15.34</v>
      </c>
      <c r="F105" s="269">
        <f t="shared" si="63"/>
        <v>70000</v>
      </c>
      <c r="G105" s="323">
        <f t="shared" si="64"/>
        <v>52.5</v>
      </c>
      <c r="H105" s="269">
        <f t="shared" si="65"/>
        <v>20000</v>
      </c>
      <c r="I105" s="323">
        <f t="shared" si="66"/>
        <v>10.34</v>
      </c>
      <c r="J105" s="269">
        <f t="shared" si="67"/>
        <v>70000</v>
      </c>
      <c r="K105" s="323">
        <f t="shared" si="68"/>
        <v>30</v>
      </c>
      <c r="M105" s="144"/>
      <c r="N105" s="110"/>
      <c r="P105" s="224"/>
      <c r="Q105" s="225"/>
      <c r="R105" s="113"/>
      <c r="S105" s="226"/>
      <c r="T105" s="113"/>
      <c r="U105" s="113"/>
      <c r="W105" s="224"/>
      <c r="X105" s="225"/>
      <c r="Y105" s="226"/>
      <c r="Z105" s="113"/>
      <c r="AB105" s="113"/>
      <c r="AC105" s="224"/>
      <c r="AE105" s="227"/>
      <c r="AF105" s="113"/>
      <c r="AG105" s="113"/>
      <c r="AH105" s="224"/>
      <c r="AI105" s="225"/>
      <c r="AK105" s="113"/>
      <c r="AM105" s="113"/>
      <c r="AN105" s="110"/>
      <c r="AO105" s="110"/>
      <c r="AP105" s="110"/>
      <c r="AQ105" s="110"/>
    </row>
    <row r="106" spans="2:43">
      <c r="B106" s="267" t="str">
        <f t="shared" si="60"/>
        <v xml:space="preserve">3-Lamp Relamp/Reballast T12 to HPT8 </v>
      </c>
      <c r="C106" s="267">
        <f t="shared" si="60"/>
        <v>3</v>
      </c>
      <c r="D106" s="269">
        <f t="shared" si="61"/>
        <v>24000</v>
      </c>
      <c r="E106" s="323">
        <f t="shared" si="62"/>
        <v>23.009999999999998</v>
      </c>
      <c r="F106" s="269">
        <f t="shared" si="63"/>
        <v>70000</v>
      </c>
      <c r="G106" s="323">
        <f t="shared" si="64"/>
        <v>52.5</v>
      </c>
      <c r="H106" s="269">
        <f t="shared" si="65"/>
        <v>20000</v>
      </c>
      <c r="I106" s="323">
        <f t="shared" si="66"/>
        <v>15.51</v>
      </c>
      <c r="J106" s="269">
        <f t="shared" si="67"/>
        <v>70000</v>
      </c>
      <c r="K106" s="323">
        <f t="shared" si="68"/>
        <v>30</v>
      </c>
      <c r="M106" s="144"/>
      <c r="N106" s="110"/>
      <c r="P106" s="224"/>
      <c r="Q106" s="225"/>
      <c r="R106" s="113"/>
      <c r="S106" s="226"/>
      <c r="T106" s="113"/>
      <c r="U106" s="113"/>
      <c r="W106" s="224"/>
      <c r="X106" s="225"/>
      <c r="Y106" s="226"/>
      <c r="Z106" s="113"/>
      <c r="AB106" s="113"/>
      <c r="AC106" s="224"/>
      <c r="AE106" s="227"/>
      <c r="AF106" s="113"/>
      <c r="AG106" s="113"/>
      <c r="AH106" s="224"/>
      <c r="AI106" s="225"/>
      <c r="AK106" s="113"/>
      <c r="AM106" s="113"/>
      <c r="AN106" s="110"/>
      <c r="AO106" s="110"/>
      <c r="AP106" s="110"/>
      <c r="AQ106" s="110"/>
    </row>
    <row r="107" spans="2:43">
      <c r="B107" s="267" t="str">
        <f t="shared" si="60"/>
        <v xml:space="preserve">4-Lamp Relamp/Reballast T12 to HPT8 </v>
      </c>
      <c r="C107" s="267">
        <f t="shared" si="60"/>
        <v>4</v>
      </c>
      <c r="D107" s="269">
        <f t="shared" si="61"/>
        <v>24000</v>
      </c>
      <c r="E107" s="323">
        <f t="shared" si="62"/>
        <v>30.68</v>
      </c>
      <c r="F107" s="269">
        <f t="shared" si="63"/>
        <v>70000</v>
      </c>
      <c r="G107" s="323">
        <f t="shared" si="64"/>
        <v>52.5</v>
      </c>
      <c r="H107" s="269">
        <f t="shared" si="65"/>
        <v>20000</v>
      </c>
      <c r="I107" s="323">
        <f t="shared" si="66"/>
        <v>20.68</v>
      </c>
      <c r="J107" s="269">
        <f t="shared" si="67"/>
        <v>70000</v>
      </c>
      <c r="K107" s="323">
        <f t="shared" si="68"/>
        <v>30</v>
      </c>
      <c r="M107" s="144"/>
      <c r="N107" s="110"/>
      <c r="P107" s="224"/>
      <c r="Q107" s="225"/>
      <c r="R107" s="113"/>
      <c r="S107" s="226"/>
      <c r="T107" s="113"/>
      <c r="U107" s="113"/>
      <c r="W107" s="224"/>
      <c r="X107" s="225"/>
      <c r="Y107" s="226"/>
      <c r="Z107" s="113"/>
      <c r="AB107" s="113"/>
      <c r="AC107" s="224"/>
      <c r="AE107" s="227"/>
      <c r="AF107" s="113"/>
      <c r="AG107" s="113"/>
      <c r="AH107" s="224"/>
      <c r="AI107" s="225"/>
      <c r="AK107" s="113"/>
      <c r="AM107" s="113"/>
      <c r="AN107" s="110"/>
      <c r="AO107" s="110"/>
      <c r="AP107" s="110"/>
      <c r="AQ107" s="110"/>
    </row>
    <row r="108" spans="2:43">
      <c r="B108" s="267" t="str">
        <f t="shared" si="60"/>
        <v xml:space="preserve">6-Lamp Relamp/Reballast T12 to HPT8 </v>
      </c>
      <c r="C108" s="267">
        <f t="shared" si="60"/>
        <v>6</v>
      </c>
      <c r="D108" s="269">
        <f t="shared" si="61"/>
        <v>24000</v>
      </c>
      <c r="E108" s="323">
        <f t="shared" si="62"/>
        <v>46.019999999999996</v>
      </c>
      <c r="F108" s="269">
        <f t="shared" si="63"/>
        <v>70000</v>
      </c>
      <c r="G108" s="323">
        <f t="shared" si="64"/>
        <v>105</v>
      </c>
      <c r="H108" s="269">
        <f t="shared" si="65"/>
        <v>20000</v>
      </c>
      <c r="I108" s="323">
        <f t="shared" si="66"/>
        <v>31.02</v>
      </c>
      <c r="J108" s="269">
        <f t="shared" si="67"/>
        <v>70000</v>
      </c>
      <c r="K108" s="323">
        <f t="shared" si="68"/>
        <v>45</v>
      </c>
      <c r="M108" s="144"/>
      <c r="N108" s="110"/>
      <c r="P108" s="224"/>
      <c r="Q108" s="225"/>
      <c r="R108" s="113"/>
      <c r="S108" s="226"/>
      <c r="T108" s="113"/>
      <c r="U108" s="113"/>
      <c r="W108" s="224"/>
      <c r="X108" s="225"/>
      <c r="Y108" s="226"/>
      <c r="Z108" s="113"/>
      <c r="AB108" s="113"/>
      <c r="AC108" s="224"/>
      <c r="AE108" s="227"/>
      <c r="AF108" s="113"/>
      <c r="AG108" s="113"/>
      <c r="AH108" s="224"/>
      <c r="AI108" s="225"/>
      <c r="AK108" s="113"/>
      <c r="AM108" s="113"/>
      <c r="AN108" s="110"/>
      <c r="AO108" s="110"/>
      <c r="AP108" s="110"/>
      <c r="AQ108" s="110"/>
    </row>
    <row r="109" spans="2:43">
      <c r="B109" s="267" t="str">
        <f t="shared" si="60"/>
        <v xml:space="preserve">1-Lamp Relamp/Reballast T12 to RWT8 </v>
      </c>
      <c r="C109" s="267">
        <f t="shared" si="60"/>
        <v>1</v>
      </c>
      <c r="D109" s="269">
        <f t="shared" si="61"/>
        <v>18000</v>
      </c>
      <c r="E109" s="323">
        <f t="shared" si="62"/>
        <v>7.67</v>
      </c>
      <c r="F109" s="269">
        <f t="shared" si="63"/>
        <v>70000</v>
      </c>
      <c r="G109" s="323">
        <f t="shared" si="64"/>
        <v>52.5</v>
      </c>
      <c r="H109" s="269">
        <f t="shared" si="65"/>
        <v>20000</v>
      </c>
      <c r="I109" s="323">
        <f t="shared" si="66"/>
        <v>5.17</v>
      </c>
      <c r="J109" s="269">
        <f t="shared" si="67"/>
        <v>70000</v>
      </c>
      <c r="K109" s="323">
        <f t="shared" si="68"/>
        <v>30</v>
      </c>
      <c r="M109" s="144"/>
      <c r="N109" s="110"/>
      <c r="P109" s="224"/>
      <c r="Q109" s="225"/>
      <c r="R109" s="113"/>
      <c r="S109" s="226"/>
      <c r="T109" s="113"/>
      <c r="U109" s="113"/>
      <c r="W109" s="224"/>
      <c r="X109" s="225"/>
      <c r="Y109" s="226"/>
      <c r="Z109" s="113"/>
      <c r="AB109" s="113"/>
      <c r="AC109" s="224"/>
      <c r="AE109" s="227"/>
      <c r="AF109" s="113"/>
      <c r="AG109" s="113"/>
      <c r="AH109" s="224"/>
      <c r="AI109" s="225"/>
      <c r="AK109" s="113"/>
      <c r="AM109" s="113"/>
      <c r="AN109" s="110"/>
      <c r="AO109" s="110"/>
      <c r="AP109" s="110"/>
      <c r="AQ109" s="110"/>
    </row>
    <row r="110" spans="2:43">
      <c r="B110" s="267" t="str">
        <f t="shared" si="60"/>
        <v xml:space="preserve">2-Lamp Relamp/Reballast T12 to RWT8 </v>
      </c>
      <c r="C110" s="267">
        <f t="shared" si="60"/>
        <v>2</v>
      </c>
      <c r="D110" s="269">
        <f t="shared" si="61"/>
        <v>18000</v>
      </c>
      <c r="E110" s="323">
        <f t="shared" si="62"/>
        <v>15.34</v>
      </c>
      <c r="F110" s="269">
        <f t="shared" si="63"/>
        <v>70000</v>
      </c>
      <c r="G110" s="323">
        <f t="shared" si="64"/>
        <v>52.5</v>
      </c>
      <c r="H110" s="269">
        <f t="shared" si="65"/>
        <v>20000</v>
      </c>
      <c r="I110" s="323">
        <f t="shared" si="66"/>
        <v>10.34</v>
      </c>
      <c r="J110" s="269">
        <f t="shared" si="67"/>
        <v>70000</v>
      </c>
      <c r="K110" s="323">
        <f t="shared" si="68"/>
        <v>30</v>
      </c>
      <c r="M110" s="144"/>
      <c r="N110" s="110"/>
      <c r="P110" s="224"/>
      <c r="Q110" s="225"/>
      <c r="R110" s="113"/>
      <c r="S110" s="226"/>
      <c r="T110" s="113"/>
      <c r="U110" s="113"/>
      <c r="W110" s="224"/>
      <c r="X110" s="225"/>
      <c r="Y110" s="226"/>
      <c r="Z110" s="113"/>
      <c r="AB110" s="113"/>
      <c r="AC110" s="224"/>
      <c r="AE110" s="227"/>
      <c r="AF110" s="113"/>
      <c r="AG110" s="113"/>
      <c r="AH110" s="224"/>
      <c r="AI110" s="225"/>
      <c r="AK110" s="113"/>
      <c r="AM110" s="113"/>
      <c r="AN110" s="110"/>
      <c r="AO110" s="110"/>
      <c r="AP110" s="110"/>
      <c r="AQ110" s="110"/>
    </row>
    <row r="111" spans="2:43">
      <c r="B111" s="267" t="str">
        <f t="shared" si="60"/>
        <v xml:space="preserve">3-Lamp Relamp/Reballast T12 to RWT8 </v>
      </c>
      <c r="C111" s="267">
        <f t="shared" si="60"/>
        <v>3</v>
      </c>
      <c r="D111" s="269">
        <f t="shared" si="61"/>
        <v>18000</v>
      </c>
      <c r="E111" s="323">
        <f t="shared" si="62"/>
        <v>23.009999999999998</v>
      </c>
      <c r="F111" s="269">
        <f t="shared" si="63"/>
        <v>70000</v>
      </c>
      <c r="G111" s="323">
        <f t="shared" si="64"/>
        <v>52.5</v>
      </c>
      <c r="H111" s="269">
        <f t="shared" si="65"/>
        <v>20000</v>
      </c>
      <c r="I111" s="323">
        <f t="shared" si="66"/>
        <v>15.51</v>
      </c>
      <c r="J111" s="269">
        <f t="shared" si="67"/>
        <v>70000</v>
      </c>
      <c r="K111" s="323">
        <f t="shared" si="68"/>
        <v>30</v>
      </c>
      <c r="M111" s="144"/>
      <c r="N111" s="110"/>
      <c r="P111" s="224"/>
      <c r="Q111" s="225"/>
      <c r="R111" s="113"/>
      <c r="S111" s="226"/>
      <c r="T111" s="113"/>
      <c r="U111" s="113"/>
      <c r="W111" s="224"/>
      <c r="X111" s="225"/>
      <c r="Y111" s="226"/>
      <c r="Z111" s="113"/>
      <c r="AB111" s="113"/>
      <c r="AC111" s="224"/>
      <c r="AE111" s="227"/>
      <c r="AF111" s="113"/>
      <c r="AG111" s="113"/>
      <c r="AH111" s="224"/>
      <c r="AI111" s="225"/>
      <c r="AK111" s="113"/>
      <c r="AM111" s="113"/>
      <c r="AN111" s="110"/>
      <c r="AO111" s="110"/>
      <c r="AP111" s="110"/>
      <c r="AQ111" s="110"/>
    </row>
    <row r="112" spans="2:43">
      <c r="B112" s="267" t="str">
        <f t="shared" si="60"/>
        <v xml:space="preserve">4-Lamp Relamp/Reballast T12 to RWT8 </v>
      </c>
      <c r="C112" s="267">
        <f t="shared" si="60"/>
        <v>4</v>
      </c>
      <c r="D112" s="269">
        <f t="shared" si="61"/>
        <v>18000</v>
      </c>
      <c r="E112" s="323">
        <f t="shared" si="62"/>
        <v>30.68</v>
      </c>
      <c r="F112" s="269">
        <f t="shared" si="63"/>
        <v>70000</v>
      </c>
      <c r="G112" s="323">
        <f t="shared" si="64"/>
        <v>52.5</v>
      </c>
      <c r="H112" s="269">
        <f t="shared" si="65"/>
        <v>20000</v>
      </c>
      <c r="I112" s="323">
        <f t="shared" si="66"/>
        <v>20.68</v>
      </c>
      <c r="J112" s="269">
        <f t="shared" si="67"/>
        <v>70000</v>
      </c>
      <c r="K112" s="323">
        <f t="shared" si="68"/>
        <v>30</v>
      </c>
      <c r="M112" s="144"/>
      <c r="N112" s="110"/>
      <c r="P112" s="224"/>
      <c r="Q112" s="225"/>
      <c r="R112" s="113"/>
      <c r="S112" s="226"/>
      <c r="T112" s="113"/>
      <c r="U112" s="113"/>
      <c r="W112" s="224"/>
      <c r="X112" s="225"/>
      <c r="Y112" s="226"/>
      <c r="Z112" s="113"/>
      <c r="AB112" s="113"/>
      <c r="AC112" s="224"/>
      <c r="AE112" s="227"/>
      <c r="AF112" s="113"/>
      <c r="AG112" s="113"/>
      <c r="AH112" s="224"/>
      <c r="AI112" s="225"/>
      <c r="AK112" s="113"/>
      <c r="AM112" s="113"/>
      <c r="AN112" s="110"/>
      <c r="AO112" s="110"/>
      <c r="AP112" s="110"/>
      <c r="AQ112" s="110"/>
    </row>
    <row r="113" spans="2:43">
      <c r="B113" s="267" t="str">
        <f t="shared" si="60"/>
        <v xml:space="preserve">6-Lamp Relamp/Reballast T12 to RWT8 </v>
      </c>
      <c r="C113" s="267">
        <f t="shared" si="60"/>
        <v>6</v>
      </c>
      <c r="D113" s="269">
        <f t="shared" si="61"/>
        <v>18000</v>
      </c>
      <c r="E113" s="323">
        <f t="shared" si="62"/>
        <v>46.019999999999996</v>
      </c>
      <c r="F113" s="269">
        <f t="shared" si="63"/>
        <v>70000</v>
      </c>
      <c r="G113" s="323">
        <f>AA39</f>
        <v>105</v>
      </c>
      <c r="H113" s="269">
        <f t="shared" si="65"/>
        <v>20000</v>
      </c>
      <c r="I113" s="323">
        <f t="shared" si="66"/>
        <v>31.02</v>
      </c>
      <c r="J113" s="269">
        <f t="shared" si="67"/>
        <v>70000</v>
      </c>
      <c r="K113" s="323">
        <f t="shared" si="68"/>
        <v>45</v>
      </c>
      <c r="M113" s="144"/>
      <c r="N113" s="110"/>
      <c r="P113" s="224"/>
      <c r="Q113" s="225"/>
      <c r="R113" s="113"/>
      <c r="S113" s="226"/>
      <c r="T113" s="113"/>
      <c r="U113" s="113"/>
      <c r="W113" s="224"/>
      <c r="X113" s="225"/>
      <c r="Y113" s="226"/>
      <c r="Z113" s="113"/>
      <c r="AB113" s="113"/>
      <c r="AC113" s="224"/>
      <c r="AE113" s="227"/>
      <c r="AF113" s="113"/>
      <c r="AG113" s="113"/>
      <c r="AH113" s="224"/>
      <c r="AI113" s="225"/>
      <c r="AK113" s="113"/>
      <c r="AM113" s="113"/>
      <c r="AN113" s="110"/>
      <c r="AO113" s="110"/>
      <c r="AP113" s="110"/>
      <c r="AQ113" s="110"/>
    </row>
    <row r="114" spans="2:43" ht="19.5" customHeight="1">
      <c r="B114" s="351"/>
      <c r="C114" s="352"/>
      <c r="D114" s="352"/>
      <c r="E114" s="352"/>
      <c r="F114" s="352"/>
      <c r="G114" s="352"/>
      <c r="H114" s="352"/>
      <c r="I114" s="353"/>
      <c r="J114" s="353"/>
      <c r="K114" s="353"/>
    </row>
    <row r="115" spans="2:43" ht="3" customHeight="1">
      <c r="B115" s="354"/>
      <c r="C115" s="354"/>
      <c r="D115" s="354"/>
      <c r="E115" s="354"/>
      <c r="F115" s="354"/>
      <c r="G115" s="354"/>
      <c r="H115" s="354"/>
      <c r="I115" s="355"/>
      <c r="J115" s="355"/>
      <c r="K115" s="355"/>
    </row>
    <row r="116" spans="2:43" ht="78" customHeight="1">
      <c r="B116" s="354"/>
      <c r="C116" s="354"/>
      <c r="D116" s="354"/>
      <c r="E116" s="354"/>
      <c r="F116" s="354"/>
      <c r="G116" s="354"/>
      <c r="H116" s="354"/>
      <c r="I116" s="355"/>
      <c r="J116" s="355"/>
      <c r="K116" s="355"/>
    </row>
    <row r="117" spans="2:43">
      <c r="B117" s="218"/>
    </row>
    <row r="118" spans="2:43">
      <c r="B118" s="166" t="s">
        <v>116</v>
      </c>
      <c r="C118" s="166"/>
      <c r="D118" s="164"/>
      <c r="E118" s="164"/>
      <c r="F118" s="164"/>
      <c r="G118" s="164"/>
      <c r="H118" s="164"/>
      <c r="I118" s="164"/>
      <c r="J118" s="164"/>
      <c r="K118" s="164"/>
      <c r="L118" s="164"/>
      <c r="M118" s="164"/>
      <c r="N118" s="164"/>
      <c r="O118" s="164"/>
      <c r="P118" s="164"/>
    </row>
    <row r="119" spans="2:43">
      <c r="B119" s="166"/>
      <c r="C119" s="166"/>
      <c r="D119" s="164" t="s">
        <v>117</v>
      </c>
      <c r="E119" s="164"/>
      <c r="F119" s="164"/>
      <c r="G119" s="164"/>
      <c r="H119" s="164"/>
      <c r="I119" s="164"/>
      <c r="J119" s="164"/>
      <c r="K119" s="164"/>
      <c r="L119" s="164"/>
      <c r="M119" s="164"/>
      <c r="N119" s="164"/>
      <c r="O119" s="164"/>
      <c r="P119" s="164"/>
    </row>
    <row r="120" spans="2:43">
      <c r="B120" s="166"/>
      <c r="C120" s="166"/>
      <c r="D120" s="164"/>
      <c r="E120" s="167" t="s">
        <v>118</v>
      </c>
      <c r="F120" s="164"/>
      <c r="G120" s="164"/>
      <c r="H120" s="164"/>
      <c r="I120" s="164"/>
      <c r="J120" s="164"/>
      <c r="K120" s="164"/>
      <c r="L120" s="164"/>
      <c r="M120" s="164"/>
      <c r="N120" s="164"/>
      <c r="O120" s="164"/>
      <c r="P120" s="164"/>
    </row>
    <row r="121" spans="2:43">
      <c r="B121" s="166"/>
      <c r="C121" s="166"/>
      <c r="D121" s="164"/>
      <c r="E121" s="199"/>
      <c r="F121" s="164"/>
      <c r="G121" s="164"/>
      <c r="H121" s="164"/>
      <c r="I121" s="164"/>
      <c r="J121" s="164"/>
      <c r="K121" s="164"/>
      <c r="L121" s="164"/>
      <c r="M121" s="164"/>
      <c r="N121" s="164"/>
      <c r="O121" s="164"/>
      <c r="P121" s="164"/>
    </row>
    <row r="122" spans="2:43">
      <c r="B122" s="166"/>
      <c r="C122" s="166"/>
      <c r="D122" s="164" t="s">
        <v>119</v>
      </c>
      <c r="E122" s="164"/>
      <c r="F122" s="164"/>
      <c r="G122" s="164"/>
      <c r="H122" s="164"/>
      <c r="I122" s="164"/>
      <c r="J122" s="164"/>
      <c r="K122" s="164"/>
      <c r="L122" s="164"/>
      <c r="M122" s="164"/>
      <c r="N122" s="164"/>
      <c r="O122" s="164"/>
      <c r="P122" s="164"/>
    </row>
    <row r="123" spans="2:43">
      <c r="B123" s="166"/>
      <c r="C123" s="166"/>
      <c r="D123" s="164"/>
      <c r="E123" s="164" t="s">
        <v>120</v>
      </c>
      <c r="F123" s="164"/>
      <c r="G123" s="164"/>
      <c r="H123" s="164"/>
      <c r="I123" s="164"/>
      <c r="J123" s="164"/>
      <c r="K123" s="164"/>
      <c r="L123" s="164"/>
      <c r="M123" s="164"/>
      <c r="N123" s="164"/>
      <c r="O123" s="164"/>
      <c r="P123" s="164"/>
    </row>
    <row r="124" spans="2:43">
      <c r="B124" s="166"/>
      <c r="C124" s="166"/>
      <c r="D124" s="164"/>
      <c r="E124" s="164" t="s">
        <v>121</v>
      </c>
      <c r="F124" s="164"/>
      <c r="G124" s="164"/>
      <c r="H124" s="164"/>
      <c r="I124" s="164"/>
      <c r="J124" s="164"/>
      <c r="K124" s="164"/>
      <c r="L124" s="164"/>
      <c r="M124" s="164"/>
      <c r="N124" s="164"/>
      <c r="O124" s="164"/>
      <c r="P124" s="164"/>
    </row>
    <row r="125" spans="2:43">
      <c r="B125" s="166"/>
      <c r="C125" s="166"/>
      <c r="D125" s="164"/>
      <c r="E125" s="168" t="s">
        <v>122</v>
      </c>
      <c r="F125" s="164"/>
      <c r="G125" s="164"/>
      <c r="H125" s="164"/>
      <c r="I125" s="164"/>
      <c r="J125" s="164"/>
      <c r="K125" s="164"/>
      <c r="L125" s="164"/>
      <c r="M125" s="164"/>
      <c r="N125" s="164"/>
      <c r="O125" s="164"/>
      <c r="P125" s="164"/>
    </row>
    <row r="126" spans="2:43">
      <c r="B126" s="166"/>
      <c r="C126" s="166"/>
      <c r="D126" s="164"/>
      <c r="E126" s="164" t="s">
        <v>206</v>
      </c>
      <c r="F126" s="164"/>
      <c r="G126" s="164"/>
      <c r="H126" s="164"/>
      <c r="I126" s="164"/>
      <c r="J126" s="164"/>
      <c r="K126" s="164"/>
      <c r="L126" s="164"/>
      <c r="M126" s="164"/>
      <c r="N126" s="164"/>
      <c r="O126" s="164"/>
      <c r="P126" s="164"/>
    </row>
    <row r="127" spans="2:43">
      <c r="B127" s="166"/>
      <c r="C127" s="166"/>
      <c r="D127" s="164"/>
      <c r="E127" s="164"/>
      <c r="F127" s="164"/>
      <c r="G127" s="164"/>
      <c r="H127" s="164"/>
      <c r="I127" s="164"/>
      <c r="J127" s="164"/>
      <c r="K127" s="164"/>
      <c r="L127" s="164"/>
      <c r="M127" s="164"/>
      <c r="N127" s="164"/>
      <c r="O127" s="164"/>
      <c r="P127" s="164"/>
    </row>
    <row r="128" spans="2:43">
      <c r="B128" s="166"/>
      <c r="C128" s="166"/>
      <c r="D128" s="164" t="s">
        <v>124</v>
      </c>
      <c r="E128" s="164"/>
      <c r="F128" s="164"/>
      <c r="G128" s="164"/>
      <c r="H128" s="164"/>
      <c r="I128" s="164"/>
      <c r="J128" s="164"/>
      <c r="K128" s="164"/>
      <c r="L128" s="164"/>
      <c r="M128" s="164"/>
      <c r="N128" s="164"/>
      <c r="O128" s="164"/>
      <c r="P128" s="164"/>
    </row>
    <row r="129" spans="2:16">
      <c r="B129" s="166"/>
      <c r="C129" s="166"/>
      <c r="D129" s="164"/>
      <c r="E129" s="168" t="s">
        <v>125</v>
      </c>
      <c r="F129" s="168"/>
      <c r="G129" s="168"/>
      <c r="H129" s="168"/>
      <c r="I129" s="168"/>
      <c r="J129" s="168"/>
      <c r="K129" s="168"/>
      <c r="L129" s="168"/>
      <c r="M129" s="168"/>
      <c r="N129" s="168"/>
      <c r="O129" s="164"/>
      <c r="P129" s="164"/>
    </row>
    <row r="130" spans="2:16">
      <c r="B130" s="166"/>
      <c r="C130" s="166"/>
      <c r="D130" s="164"/>
      <c r="E130" s="168" t="s">
        <v>126</v>
      </c>
      <c r="F130" s="168"/>
      <c r="G130" s="168"/>
      <c r="H130" s="168"/>
      <c r="I130" s="168"/>
      <c r="J130" s="168"/>
      <c r="K130" s="168"/>
      <c r="L130" s="168"/>
      <c r="M130" s="168"/>
      <c r="N130" s="168"/>
      <c r="O130" s="164"/>
      <c r="P130" s="164"/>
    </row>
    <row r="131" spans="2:16">
      <c r="B131" s="166"/>
      <c r="C131" s="166"/>
      <c r="D131" s="164"/>
      <c r="E131" s="168" t="s">
        <v>127</v>
      </c>
      <c r="F131" s="168"/>
      <c r="G131" s="168"/>
      <c r="H131" s="168"/>
      <c r="I131" s="168"/>
      <c r="J131" s="168"/>
      <c r="K131" s="168"/>
      <c r="L131" s="168"/>
      <c r="M131" s="168"/>
      <c r="N131" s="168"/>
      <c r="O131" s="164"/>
      <c r="P131" s="164"/>
    </row>
    <row r="132" spans="2:16">
      <c r="B132" s="166"/>
      <c r="C132" s="166"/>
      <c r="D132" s="164"/>
      <c r="E132" s="164"/>
      <c r="F132" s="164"/>
      <c r="G132" s="164"/>
      <c r="H132" s="164"/>
      <c r="I132" s="164"/>
      <c r="J132" s="164"/>
      <c r="K132" s="164"/>
      <c r="L132" s="164"/>
      <c r="M132" s="164"/>
      <c r="N132" s="164"/>
      <c r="O132" s="164"/>
      <c r="P132" s="164"/>
    </row>
    <row r="133" spans="2:16">
      <c r="B133" s="166"/>
      <c r="C133" s="166"/>
      <c r="D133" s="164" t="s">
        <v>128</v>
      </c>
      <c r="E133" s="164"/>
      <c r="F133" s="164"/>
      <c r="G133" s="164"/>
      <c r="H133" s="164"/>
      <c r="I133" s="164"/>
      <c r="J133" s="164"/>
      <c r="K133" s="164"/>
      <c r="L133" s="164"/>
      <c r="M133" s="164"/>
      <c r="N133" s="164"/>
      <c r="O133" s="164"/>
      <c r="P133" s="164"/>
    </row>
    <row r="134" spans="2:16">
      <c r="B134" s="166"/>
      <c r="C134" s="166"/>
      <c r="D134" s="164"/>
      <c r="E134" s="164" t="s">
        <v>129</v>
      </c>
      <c r="F134" s="164"/>
      <c r="G134" s="164"/>
      <c r="H134" s="164"/>
      <c r="I134" s="164"/>
      <c r="J134" s="164"/>
      <c r="K134" s="164"/>
      <c r="L134" s="164"/>
      <c r="M134" s="164"/>
      <c r="N134" s="164"/>
      <c r="O134" s="164"/>
      <c r="P134" s="164"/>
    </row>
    <row r="135" spans="2:16">
      <c r="B135" s="166"/>
      <c r="C135" s="166"/>
      <c r="D135" s="164"/>
      <c r="E135" s="164" t="s">
        <v>130</v>
      </c>
      <c r="F135" s="164"/>
      <c r="G135" s="164"/>
      <c r="H135" s="164"/>
      <c r="I135" s="164"/>
      <c r="J135" s="164"/>
      <c r="K135" s="164"/>
      <c r="L135" s="164"/>
      <c r="M135" s="164"/>
      <c r="N135" s="164"/>
      <c r="O135" s="164"/>
      <c r="P135" s="164"/>
    </row>
    <row r="136" spans="2:16">
      <c r="B136" s="166"/>
      <c r="C136" s="166"/>
      <c r="D136" s="164"/>
      <c r="E136" s="164"/>
      <c r="F136" s="164"/>
      <c r="G136" s="164"/>
      <c r="H136" s="164"/>
      <c r="I136" s="164"/>
      <c r="J136" s="164"/>
      <c r="K136" s="164"/>
      <c r="L136" s="164"/>
      <c r="M136" s="164"/>
      <c r="N136" s="164"/>
      <c r="O136" s="164"/>
      <c r="P136" s="164"/>
    </row>
    <row r="137" spans="2:16">
      <c r="B137" s="166"/>
      <c r="C137" s="166"/>
      <c r="D137" s="164" t="s">
        <v>131</v>
      </c>
      <c r="E137" s="164"/>
      <c r="F137" s="164"/>
      <c r="G137" s="164"/>
      <c r="H137" s="164"/>
      <c r="I137" s="164"/>
      <c r="J137" s="164"/>
      <c r="K137" s="164"/>
      <c r="L137" s="164"/>
      <c r="M137" s="164"/>
      <c r="N137" s="164"/>
      <c r="O137" s="164"/>
      <c r="P137" s="164"/>
    </row>
    <row r="138" spans="2:16">
      <c r="B138" s="166"/>
      <c r="C138" s="166"/>
      <c r="D138" s="164"/>
      <c r="E138" s="164" t="s">
        <v>132</v>
      </c>
      <c r="F138" s="164"/>
      <c r="G138" s="164"/>
      <c r="H138" s="164"/>
      <c r="I138" s="164"/>
      <c r="J138" s="164"/>
      <c r="K138" s="164"/>
      <c r="L138" s="164"/>
      <c r="M138" s="164"/>
      <c r="N138" s="164"/>
      <c r="O138" s="164"/>
      <c r="P138" s="164"/>
    </row>
    <row r="139" spans="2:16">
      <c r="B139" s="166"/>
      <c r="C139" s="166"/>
      <c r="D139" s="164"/>
      <c r="E139" s="169" t="s">
        <v>133</v>
      </c>
      <c r="F139" s="164"/>
      <c r="G139" s="164"/>
      <c r="H139" s="164"/>
      <c r="I139" s="164"/>
      <c r="J139" s="164"/>
      <c r="K139" s="164"/>
      <c r="L139" s="164"/>
      <c r="M139" s="164"/>
      <c r="N139" s="164"/>
      <c r="O139" s="164"/>
      <c r="P139" s="164"/>
    </row>
    <row r="140" spans="2:16">
      <c r="B140" s="166"/>
      <c r="C140" s="166"/>
      <c r="D140" s="164"/>
      <c r="E140" s="168"/>
      <c r="F140" s="168"/>
      <c r="G140" s="168"/>
      <c r="H140" s="168"/>
      <c r="I140" s="168"/>
      <c r="J140" s="168"/>
      <c r="K140" s="168"/>
      <c r="L140" s="168"/>
      <c r="M140" s="168"/>
      <c r="N140" s="164"/>
      <c r="O140" s="164"/>
      <c r="P140" s="164"/>
    </row>
    <row r="141" spans="2:16">
      <c r="B141" s="166"/>
      <c r="C141" s="166"/>
      <c r="D141" s="164"/>
      <c r="E141" s="164"/>
      <c r="F141" s="164"/>
      <c r="G141" s="164"/>
      <c r="H141" s="164"/>
      <c r="I141" s="164"/>
      <c r="J141" s="164"/>
      <c r="K141" s="164"/>
      <c r="L141" s="164"/>
      <c r="M141" s="164"/>
      <c r="N141" s="164"/>
      <c r="O141" s="164"/>
      <c r="P141" s="164"/>
    </row>
    <row r="142" spans="2:16">
      <c r="B142" s="164"/>
      <c r="C142" s="164"/>
      <c r="D142" s="164"/>
      <c r="E142" s="164"/>
      <c r="F142" s="164"/>
      <c r="G142" s="164"/>
      <c r="H142" s="164"/>
      <c r="I142" s="164"/>
      <c r="J142" s="164"/>
      <c r="K142" s="164"/>
      <c r="L142" s="164"/>
      <c r="M142" s="164"/>
      <c r="N142" s="164"/>
      <c r="O142" s="164"/>
      <c r="P142" s="164"/>
    </row>
    <row r="143" spans="2:16">
      <c r="B143" s="164"/>
      <c r="C143" s="164"/>
      <c r="D143" s="164"/>
      <c r="E143" s="164"/>
      <c r="F143" s="343" t="s">
        <v>204</v>
      </c>
      <c r="G143" s="194" t="s">
        <v>176</v>
      </c>
      <c r="H143" s="194" t="s">
        <v>177</v>
      </c>
      <c r="I143" s="216"/>
      <c r="J143" s="216"/>
      <c r="K143" s="216"/>
      <c r="L143" s="216"/>
      <c r="M143" s="164"/>
      <c r="N143" s="164"/>
      <c r="O143" s="164"/>
      <c r="P143" s="164"/>
    </row>
    <row r="144" spans="2:16">
      <c r="B144" s="164"/>
      <c r="C144" s="164"/>
      <c r="D144" s="164"/>
      <c r="E144" s="164"/>
      <c r="F144" s="344"/>
      <c r="G144" s="198">
        <v>0.5</v>
      </c>
      <c r="H144" s="198">
        <f>1-G144</f>
        <v>0.5</v>
      </c>
      <c r="I144" s="217"/>
      <c r="J144" s="217"/>
      <c r="K144" s="217"/>
      <c r="L144" s="217"/>
      <c r="M144" s="164"/>
      <c r="N144" s="164"/>
      <c r="O144" s="164"/>
      <c r="P144" s="164"/>
    </row>
    <row r="145" spans="2:16">
      <c r="B145" s="164"/>
      <c r="C145" s="164"/>
      <c r="D145" s="164"/>
      <c r="E145" s="164"/>
      <c r="F145" s="164" t="s">
        <v>219</v>
      </c>
      <c r="G145" s="164"/>
      <c r="H145" s="164"/>
      <c r="I145" s="164"/>
      <c r="J145" s="164"/>
      <c r="K145" s="164"/>
      <c r="L145" s="164"/>
      <c r="M145" s="164"/>
      <c r="N145" s="164"/>
      <c r="O145" s="164"/>
      <c r="P145" s="164"/>
    </row>
    <row r="146" spans="2:16">
      <c r="B146" s="164"/>
      <c r="C146" s="164"/>
    </row>
    <row r="147" spans="2:16">
      <c r="B147" s="164"/>
      <c r="C147" s="164"/>
    </row>
    <row r="148" spans="2:16">
      <c r="B148" s="164"/>
      <c r="C148" s="164"/>
    </row>
    <row r="149" spans="2:16">
      <c r="B149" s="164"/>
      <c r="C149" s="164"/>
    </row>
    <row r="150" spans="2:16">
      <c r="B150" s="164"/>
      <c r="C150" s="164"/>
    </row>
    <row r="151" spans="2:16">
      <c r="B151" s="164"/>
      <c r="C151" s="164"/>
    </row>
    <row r="152" spans="2:16">
      <c r="B152" s="164"/>
      <c r="C152" s="164"/>
    </row>
    <row r="153" spans="2:16">
      <c r="B153" s="164"/>
      <c r="C153" s="164"/>
    </row>
    <row r="154" spans="2:16">
      <c r="B154" s="164"/>
      <c r="C154" s="164"/>
    </row>
    <row r="155" spans="2:16">
      <c r="B155" s="164"/>
      <c r="C155" s="164"/>
    </row>
    <row r="156" spans="2:16">
      <c r="B156" s="164"/>
      <c r="C156" s="164"/>
    </row>
    <row r="157" spans="2:16">
      <c r="B157" s="164"/>
      <c r="C157" s="164"/>
    </row>
  </sheetData>
  <customSheetViews>
    <customSheetView guid="{8ED8E193-9407-41DD-91AE-C1AA28A8367D}" scale="75" showGridLines="0" fitToPage="1" hiddenColumns="1" topLeftCell="F1">
      <selection activeCell="B18" sqref="B18"/>
      <pageMargins left="0.75" right="0.75" top="1" bottom="1" header="0.5" footer="0.5"/>
      <pageSetup scale="47" orientation="landscape" r:id="rId1"/>
      <headerFooter alignWithMargins="0"/>
    </customSheetView>
    <customSheetView guid="{A87E52D3-3961-4054-8724-2A48141B4F8D}" scale="70" fitToPage="1" hiddenColumns="1">
      <selection activeCell="B26" sqref="B26"/>
      <pageMargins left="0.75" right="0.75" top="1" bottom="1" header="0.5" footer="0.5"/>
      <pageSetup scale="48" orientation="landscape" r:id="rId2"/>
      <headerFooter alignWithMargins="0"/>
    </customSheetView>
    <customSheetView guid="{096CEE5A-FAE2-4AA9-B2D1-2200253D3BEE}" scale="75" showPageBreaks="1" fitToPage="1" printArea="1" hiddenColumns="1">
      <selection activeCell="C20" sqref="C20"/>
      <pageMargins left="0.75" right="0.75" top="1" bottom="1" header="0.5" footer="0.5"/>
      <pageSetup scale="48" orientation="landscape" r:id="rId3"/>
      <headerFooter alignWithMargins="0"/>
    </customSheetView>
    <customSheetView guid="{DC0840CC-6635-44F8-AFA1-488FAD35514B}" scale="75" fitToPage="1" hiddenColumns="1" showRuler="0">
      <selection activeCell="AA12" sqref="AA12"/>
      <pageMargins left="0.75" right="0.75" top="1" bottom="1" header="0.5" footer="0.5"/>
      <pageSetup scale="65" orientation="landscape" r:id="rId4"/>
      <headerFooter alignWithMargins="0"/>
    </customSheetView>
    <customSheetView guid="{5A8EF68D-CE60-47E3-B948-6313F53CB994}" scale="75" showGridLines="0" fitToPage="1" hiddenColumns="1" topLeftCell="A10">
      <selection activeCell="B18" sqref="B18"/>
      <pageMargins left="0.75" right="0.75" top="1" bottom="1" header="0.5" footer="0.5"/>
      <pageSetup scale="47" orientation="landscape" r:id="rId5"/>
      <headerFooter alignWithMargins="0"/>
    </customSheetView>
    <customSheetView guid="{03B93CCF-6975-4D5D-AC9B-D05400C5EAD1}" scale="75" showPageBreaks="1" showGridLines="0" fitToPage="1" printArea="1" hiddenColumns="1">
      <selection activeCell="B2" sqref="B2"/>
      <pageMargins left="0.75" right="0.75" top="1" bottom="1" header="0.5" footer="0.5"/>
      <pageSetup scale="48" orientation="landscape" r:id="rId6"/>
      <headerFooter alignWithMargins="0"/>
    </customSheetView>
  </customSheetViews>
  <mergeCells count="6">
    <mergeCell ref="D79:G79"/>
    <mergeCell ref="F143:F144"/>
    <mergeCell ref="H79:K79"/>
    <mergeCell ref="B114:K116"/>
    <mergeCell ref="D92:G92"/>
    <mergeCell ref="H92:K92"/>
  </mergeCells>
  <phoneticPr fontId="3" type="noConversion"/>
  <hyperlinks>
    <hyperlink ref="E139" r:id="rId7"/>
  </hyperlinks>
  <pageMargins left="0.75" right="0.75" top="1" bottom="1" header="0.5" footer="0.5"/>
  <pageSetup scale="48" orientation="landscape" r:id="rId8"/>
  <headerFooter alignWithMargins="0"/>
  <legacyDrawing r:id="rId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942"/>
  <sheetViews>
    <sheetView zoomScaleNormal="100" workbookViewId="0">
      <selection activeCell="S10" sqref="S10"/>
    </sheetView>
  </sheetViews>
  <sheetFormatPr defaultRowHeight="12.75"/>
  <cols>
    <col min="1" max="1" width="38.42578125" customWidth="1"/>
    <col min="2" max="2" width="13.140625" customWidth="1"/>
    <col min="3" max="3" width="14.140625" customWidth="1"/>
    <col min="4" max="4" width="17.42578125" style="414" customWidth="1"/>
    <col min="5" max="5" width="37.140625" style="414" customWidth="1"/>
    <col min="6" max="6" width="11.140625" customWidth="1"/>
    <col min="7" max="7" width="11.7109375" customWidth="1"/>
    <col min="8" max="8" width="13" customWidth="1"/>
    <col min="9" max="10" width="14.85546875" style="414" customWidth="1"/>
    <col min="11" max="11" width="17.42578125" style="414" customWidth="1"/>
    <col min="13" max="13" width="15.85546875" customWidth="1"/>
    <col min="14" max="14" width="15.85546875" style="420" customWidth="1"/>
    <col min="15" max="15" width="15.85546875" style="413" customWidth="1"/>
    <col min="16" max="16" width="15.85546875" style="420" customWidth="1"/>
    <col min="17" max="17" width="15.85546875" style="421" customWidth="1"/>
    <col min="18" max="21" width="15.85546875" customWidth="1"/>
    <col min="22" max="22" width="15.85546875" style="413" customWidth="1"/>
    <col min="23" max="23" width="12.7109375" customWidth="1"/>
    <col min="24" max="24" width="12.42578125" style="420" customWidth="1"/>
    <col min="25" max="25" width="13.85546875" style="413" customWidth="1"/>
    <col min="26" max="26" width="16.140625" style="420" customWidth="1"/>
    <col min="27" max="27" width="28" style="413" customWidth="1"/>
  </cols>
  <sheetData>
    <row r="1" spans="1:34" s="364" customFormat="1" ht="18.75" thickBot="1">
      <c r="A1" s="363" t="s">
        <v>338</v>
      </c>
      <c r="D1" s="365"/>
      <c r="E1" s="365"/>
      <c r="F1" s="366" t="s">
        <v>302</v>
      </c>
      <c r="G1" s="366"/>
      <c r="H1" s="366"/>
      <c r="I1" s="367"/>
      <c r="J1" s="367"/>
      <c r="K1" s="367"/>
      <c r="N1" s="368"/>
      <c r="O1" s="369"/>
      <c r="P1" s="368"/>
      <c r="Q1" s="370"/>
      <c r="V1" s="369"/>
      <c r="X1" s="368"/>
      <c r="Y1" s="369"/>
      <c r="Z1" s="368"/>
      <c r="AA1" s="369"/>
    </row>
    <row r="2" spans="1:34" ht="27" customHeight="1" thickBot="1">
      <c r="A2" s="371" t="s">
        <v>339</v>
      </c>
      <c r="B2" s="372"/>
      <c r="C2" s="372"/>
      <c r="D2" s="373"/>
      <c r="E2" s="374"/>
      <c r="F2" s="374"/>
      <c r="G2" s="374"/>
      <c r="H2" s="374"/>
      <c r="I2" s="373"/>
      <c r="J2" s="375"/>
      <c r="K2" s="376"/>
      <c r="M2" s="377" t="s">
        <v>303</v>
      </c>
      <c r="N2" s="378"/>
      <c r="O2" s="379"/>
      <c r="P2" s="378"/>
      <c r="Q2" s="380"/>
      <c r="R2" s="379"/>
      <c r="S2" s="379"/>
      <c r="T2" s="379"/>
      <c r="U2" s="379"/>
      <c r="V2" s="379"/>
      <c r="W2" s="379"/>
      <c r="X2" s="378"/>
      <c r="Y2" s="379"/>
      <c r="Z2" s="378"/>
      <c r="AA2"/>
    </row>
    <row r="3" spans="1:34" ht="51">
      <c r="A3" s="381" t="s">
        <v>12</v>
      </c>
      <c r="B3" s="382" t="s">
        <v>304</v>
      </c>
      <c r="C3" s="382" t="s">
        <v>88</v>
      </c>
      <c r="D3" s="383" t="s">
        <v>305</v>
      </c>
      <c r="E3" s="384" t="s">
        <v>0</v>
      </c>
      <c r="F3" s="384" t="s">
        <v>306</v>
      </c>
      <c r="G3" s="384" t="s">
        <v>307</v>
      </c>
      <c r="H3" s="384" t="s">
        <v>276</v>
      </c>
      <c r="I3" s="384" t="s">
        <v>308</v>
      </c>
      <c r="J3" s="385" t="s">
        <v>309</v>
      </c>
      <c r="K3" s="386" t="s">
        <v>310</v>
      </c>
      <c r="M3" s="387" t="s">
        <v>12</v>
      </c>
      <c r="N3" s="388" t="s">
        <v>20</v>
      </c>
      <c r="O3" s="389" t="s">
        <v>24</v>
      </c>
      <c r="P3" s="388" t="s">
        <v>53</v>
      </c>
      <c r="Q3" s="390" t="s">
        <v>22</v>
      </c>
      <c r="R3" s="389" t="s">
        <v>25</v>
      </c>
      <c r="S3" s="389" t="s">
        <v>23</v>
      </c>
      <c r="T3" s="389" t="s">
        <v>0</v>
      </c>
      <c r="U3" s="389" t="s">
        <v>26</v>
      </c>
      <c r="V3" s="389" t="s">
        <v>27</v>
      </c>
      <c r="W3" s="389" t="s">
        <v>28</v>
      </c>
      <c r="X3" s="388" t="s">
        <v>29</v>
      </c>
      <c r="Y3" s="389" t="s">
        <v>30</v>
      </c>
      <c r="Z3" s="391" t="s">
        <v>31</v>
      </c>
      <c r="AA3"/>
    </row>
    <row r="4" spans="1:34" s="400" customFormat="1" ht="25.5">
      <c r="A4" s="392" t="s">
        <v>311</v>
      </c>
      <c r="B4" s="393">
        <v>190</v>
      </c>
      <c r="C4" s="393">
        <f>Assumptions!$B$13</f>
        <v>1.1499999999999999</v>
      </c>
      <c r="D4" s="394">
        <f>B4*C4</f>
        <v>218.49999999999997</v>
      </c>
      <c r="E4" s="395" t="s">
        <v>312</v>
      </c>
      <c r="F4" s="395">
        <v>200</v>
      </c>
      <c r="G4" s="396">
        <f>[4]Assumptions!$B$15</f>
        <v>1</v>
      </c>
      <c r="H4" s="396">
        <v>232</v>
      </c>
      <c r="I4" s="398">
        <v>75</v>
      </c>
      <c r="J4" s="398">
        <v>200</v>
      </c>
      <c r="K4" s="399">
        <f t="shared" ref="K4:K9" si="0">H4-D4</f>
        <v>13.500000000000028</v>
      </c>
      <c r="M4" s="401" t="s">
        <v>311</v>
      </c>
      <c r="N4" s="402">
        <v>5</v>
      </c>
      <c r="O4" s="403">
        <v>24000</v>
      </c>
      <c r="P4" s="402">
        <v>6.67</v>
      </c>
      <c r="Q4" s="402">
        <v>32.5</v>
      </c>
      <c r="R4" s="403">
        <v>70000</v>
      </c>
      <c r="S4" s="402">
        <v>15</v>
      </c>
      <c r="T4" s="404" t="s">
        <v>312</v>
      </c>
      <c r="U4" s="402">
        <v>29</v>
      </c>
      <c r="V4" s="403">
        <v>12000</v>
      </c>
      <c r="W4" s="402">
        <v>6.67</v>
      </c>
      <c r="X4" s="402">
        <v>87.75</v>
      </c>
      <c r="Y4" s="403">
        <v>40000</v>
      </c>
      <c r="Z4" s="405">
        <v>22.5</v>
      </c>
    </row>
    <row r="5" spans="1:34" s="400" customFormat="1">
      <c r="A5" s="406" t="s">
        <v>311</v>
      </c>
      <c r="B5" s="393">
        <v>190</v>
      </c>
      <c r="C5" s="393">
        <f>Assumptions!$B$13</f>
        <v>1.1499999999999999</v>
      </c>
      <c r="D5" s="394">
        <f>B5*C5</f>
        <v>218.49999999999997</v>
      </c>
      <c r="E5" s="395" t="s">
        <v>313</v>
      </c>
      <c r="F5" s="395">
        <v>250</v>
      </c>
      <c r="G5" s="396">
        <f>[4]Assumptions!$B$15</f>
        <v>1</v>
      </c>
      <c r="H5" s="396">
        <v>295</v>
      </c>
      <c r="I5" s="398">
        <v>75</v>
      </c>
      <c r="J5" s="398">
        <v>200</v>
      </c>
      <c r="K5" s="399">
        <f t="shared" si="0"/>
        <v>76.500000000000028</v>
      </c>
      <c r="M5" s="397"/>
      <c r="N5" s="397"/>
      <c r="O5" s="397"/>
      <c r="P5" s="397"/>
      <c r="Q5" s="397"/>
      <c r="R5" s="397"/>
      <c r="S5" s="397"/>
      <c r="T5" s="407" t="s">
        <v>313</v>
      </c>
      <c r="U5" s="402">
        <v>21</v>
      </c>
      <c r="V5" s="408">
        <v>10000</v>
      </c>
      <c r="W5" s="402">
        <v>6.67</v>
      </c>
      <c r="X5" s="409">
        <v>92</v>
      </c>
      <c r="Y5" s="408">
        <v>40000</v>
      </c>
      <c r="Z5" s="410">
        <v>22.5</v>
      </c>
    </row>
    <row r="6" spans="1:34" s="400" customFormat="1" ht="25.5">
      <c r="A6" s="406" t="s">
        <v>314</v>
      </c>
      <c r="B6" s="393">
        <v>287</v>
      </c>
      <c r="C6" s="393">
        <f>Assumptions!$B$13</f>
        <v>1.1499999999999999</v>
      </c>
      <c r="D6" s="394">
        <f t="shared" ref="D6:D9" si="1">B6*C6</f>
        <v>330.04999999999995</v>
      </c>
      <c r="E6" s="395" t="s">
        <v>315</v>
      </c>
      <c r="F6" s="395">
        <v>320</v>
      </c>
      <c r="G6" s="396">
        <f>[4]Assumptions!$B$15</f>
        <v>1</v>
      </c>
      <c r="H6" s="396">
        <v>348.8</v>
      </c>
      <c r="I6" s="398">
        <v>75</v>
      </c>
      <c r="J6" s="398">
        <v>225</v>
      </c>
      <c r="K6" s="399">
        <f t="shared" si="0"/>
        <v>18.750000000000057</v>
      </c>
      <c r="M6" s="411" t="s">
        <v>314</v>
      </c>
      <c r="N6" s="409">
        <v>5</v>
      </c>
      <c r="O6" s="408">
        <v>24000</v>
      </c>
      <c r="P6" s="409">
        <v>6.67</v>
      </c>
      <c r="Q6" s="402">
        <v>32.5</v>
      </c>
      <c r="R6" s="408">
        <v>70000</v>
      </c>
      <c r="S6" s="402">
        <v>15</v>
      </c>
      <c r="T6" s="407" t="s">
        <v>315</v>
      </c>
      <c r="U6" s="402">
        <v>72</v>
      </c>
      <c r="V6" s="408">
        <v>20000</v>
      </c>
      <c r="W6" s="402">
        <v>6.67</v>
      </c>
      <c r="X6" s="409">
        <v>109.35</v>
      </c>
      <c r="Y6" s="408">
        <v>40000</v>
      </c>
      <c r="Z6" s="410">
        <v>22.5</v>
      </c>
    </row>
    <row r="7" spans="1:34" s="400" customFormat="1">
      <c r="A7" s="406" t="s">
        <v>314</v>
      </c>
      <c r="B7" s="393">
        <v>287</v>
      </c>
      <c r="C7" s="393">
        <f>Assumptions!$B$13</f>
        <v>1.1499999999999999</v>
      </c>
      <c r="D7" s="394">
        <f t="shared" si="1"/>
        <v>330.04999999999995</v>
      </c>
      <c r="E7" s="395" t="s">
        <v>316</v>
      </c>
      <c r="F7" s="395">
        <v>400</v>
      </c>
      <c r="G7" s="396">
        <f>[4]Assumptions!$B$15</f>
        <v>1</v>
      </c>
      <c r="H7" s="396">
        <v>455</v>
      </c>
      <c r="I7" s="398">
        <v>75</v>
      </c>
      <c r="J7" s="398">
        <v>225</v>
      </c>
      <c r="K7" s="399">
        <f t="shared" si="0"/>
        <v>124.95000000000005</v>
      </c>
      <c r="M7" s="397"/>
      <c r="N7" s="397"/>
      <c r="O7" s="397"/>
      <c r="P7" s="397"/>
      <c r="Q7" s="397"/>
      <c r="R7" s="397"/>
      <c r="S7" s="397"/>
      <c r="T7" s="407" t="s">
        <v>317</v>
      </c>
      <c r="U7" s="402">
        <v>17</v>
      </c>
      <c r="V7" s="408">
        <v>20000</v>
      </c>
      <c r="W7" s="402">
        <v>6.67</v>
      </c>
      <c r="X7" s="409">
        <v>114</v>
      </c>
      <c r="Y7" s="408">
        <v>40000</v>
      </c>
      <c r="Z7" s="410">
        <v>22.5</v>
      </c>
    </row>
    <row r="8" spans="1:34" s="400" customFormat="1" ht="36.75" customHeight="1">
      <c r="A8" s="392" t="s">
        <v>318</v>
      </c>
      <c r="B8" s="393">
        <v>364</v>
      </c>
      <c r="C8" s="393">
        <f>Assumptions!$B$13</f>
        <v>1.1499999999999999</v>
      </c>
      <c r="D8" s="394">
        <f t="shared" si="1"/>
        <v>418.59999999999997</v>
      </c>
      <c r="E8" s="395" t="s">
        <v>319</v>
      </c>
      <c r="F8" s="395">
        <v>320</v>
      </c>
      <c r="G8" s="396">
        <f>[4]Assumptions!$B$15</f>
        <v>1</v>
      </c>
      <c r="H8" s="396">
        <v>476</v>
      </c>
      <c r="I8" s="398">
        <v>75</v>
      </c>
      <c r="J8" s="398">
        <v>250</v>
      </c>
      <c r="K8" s="399">
        <f t="shared" si="0"/>
        <v>57.400000000000034</v>
      </c>
      <c r="M8" s="411" t="s">
        <v>318</v>
      </c>
      <c r="N8" s="409">
        <v>5</v>
      </c>
      <c r="O8" s="408">
        <v>24000</v>
      </c>
      <c r="P8" s="409">
        <v>6.67</v>
      </c>
      <c r="Q8" s="402">
        <v>32.5</v>
      </c>
      <c r="R8" s="408">
        <v>70000</v>
      </c>
      <c r="S8" s="402">
        <v>15</v>
      </c>
      <c r="T8" s="407" t="s">
        <v>319</v>
      </c>
      <c r="U8" s="402">
        <v>17</v>
      </c>
      <c r="V8" s="408">
        <v>20000</v>
      </c>
      <c r="W8" s="402">
        <v>6.67</v>
      </c>
      <c r="X8" s="409">
        <v>109.35</v>
      </c>
      <c r="Y8" s="408">
        <v>40000</v>
      </c>
      <c r="Z8" s="410">
        <v>22.5</v>
      </c>
    </row>
    <row r="9" spans="1:34" s="400" customFormat="1" ht="35.25" customHeight="1">
      <c r="A9" s="392" t="s">
        <v>318</v>
      </c>
      <c r="B9" s="393">
        <v>364</v>
      </c>
      <c r="C9" s="393">
        <f>Assumptions!$B$13</f>
        <v>1.1499999999999999</v>
      </c>
      <c r="D9" s="394">
        <f t="shared" si="1"/>
        <v>418.59999999999997</v>
      </c>
      <c r="E9" s="395" t="s">
        <v>320</v>
      </c>
      <c r="F9" s="395">
        <v>400</v>
      </c>
      <c r="G9" s="396">
        <f>[4]Assumptions!$B$15</f>
        <v>1</v>
      </c>
      <c r="H9" s="396">
        <v>618</v>
      </c>
      <c r="I9" s="412">
        <v>75</v>
      </c>
      <c r="J9" s="398">
        <v>250</v>
      </c>
      <c r="K9" s="399">
        <f t="shared" si="0"/>
        <v>199.40000000000003</v>
      </c>
      <c r="M9" s="397"/>
      <c r="N9" s="397"/>
      <c r="O9" s="397"/>
      <c r="P9" s="397"/>
      <c r="Q9" s="397"/>
      <c r="R9" s="397"/>
      <c r="S9" s="397"/>
      <c r="T9" s="397"/>
      <c r="U9" s="397"/>
      <c r="V9" s="397"/>
      <c r="W9" s="397"/>
      <c r="X9" s="397"/>
      <c r="Y9" s="397"/>
      <c r="Z9" s="397"/>
    </row>
    <row r="10" spans="1:34" s="400" customFormat="1" ht="35.25" customHeight="1">
      <c r="A10" s="451"/>
      <c r="B10" s="451"/>
      <c r="C10" s="451"/>
      <c r="D10" s="452"/>
      <c r="E10" s="451"/>
      <c r="F10" s="451"/>
      <c r="G10" s="453"/>
      <c r="H10" s="453"/>
      <c r="I10" s="454"/>
      <c r="J10" s="455"/>
      <c r="K10" s="456"/>
      <c r="M10" s="452"/>
      <c r="N10" s="452"/>
      <c r="O10" s="452"/>
      <c r="P10" s="452"/>
      <c r="Q10" s="452"/>
      <c r="R10" s="452"/>
      <c r="S10" s="452"/>
      <c r="T10" s="452"/>
      <c r="U10" s="452"/>
      <c r="V10" s="452"/>
      <c r="W10" s="452"/>
      <c r="X10" s="452"/>
      <c r="Y10" s="452"/>
      <c r="Z10" s="452"/>
    </row>
    <row r="11" spans="1:34" s="400" customFormat="1" ht="35.25" customHeight="1">
      <c r="A11" s="451"/>
      <c r="B11" s="451"/>
      <c r="C11" s="451"/>
      <c r="D11" s="452"/>
      <c r="E11" s="451"/>
      <c r="F11" s="451"/>
      <c r="G11" s="453"/>
      <c r="H11" s="453"/>
      <c r="I11" s="454"/>
      <c r="J11" s="455"/>
      <c r="K11" s="456"/>
      <c r="M11" s="452"/>
      <c r="N11" s="452"/>
      <c r="O11" s="452"/>
      <c r="P11" s="452"/>
      <c r="Q11" s="452"/>
      <c r="R11" s="452"/>
      <c r="S11" s="452"/>
      <c r="T11" s="452"/>
      <c r="U11" s="452"/>
      <c r="V11" s="452"/>
      <c r="W11" s="452"/>
      <c r="X11" s="452"/>
      <c r="Y11" s="452"/>
      <c r="Z11" s="452"/>
    </row>
    <row r="12" spans="1:34" ht="15.75" thickBot="1">
      <c r="A12" s="453" t="s">
        <v>358</v>
      </c>
      <c r="J12" s="416"/>
      <c r="M12" s="465" t="s">
        <v>104</v>
      </c>
      <c r="N12" s="465"/>
      <c r="O12" s="465"/>
      <c r="P12" s="465"/>
      <c r="Q12" s="465"/>
      <c r="R12" s="465" t="s">
        <v>105</v>
      </c>
      <c r="S12" s="465"/>
      <c r="T12" s="465"/>
      <c r="U12" s="465"/>
      <c r="V12" s="465"/>
      <c r="W12" s="62"/>
      <c r="X12" s="415"/>
      <c r="Y12" s="417"/>
      <c r="Z12" s="415"/>
      <c r="AA12" s="417"/>
      <c r="AB12" s="62"/>
      <c r="AC12" s="62"/>
      <c r="AD12" s="62"/>
      <c r="AE12" s="62"/>
      <c r="AF12" s="62"/>
      <c r="AG12" s="62"/>
      <c r="AH12" s="62"/>
    </row>
    <row r="13" spans="1:34" ht="38.25" customHeight="1">
      <c r="A13" s="457" t="s">
        <v>12</v>
      </c>
      <c r="B13" s="458" t="s">
        <v>275</v>
      </c>
      <c r="C13" s="458" t="s">
        <v>0</v>
      </c>
      <c r="D13" s="458" t="s">
        <v>276</v>
      </c>
      <c r="E13" s="459" t="s">
        <v>308</v>
      </c>
      <c r="F13" s="460" t="s">
        <v>354</v>
      </c>
      <c r="J13" s="416"/>
      <c r="M13" s="384" t="s">
        <v>12</v>
      </c>
      <c r="N13" s="384" t="s">
        <v>106</v>
      </c>
      <c r="O13" s="384" t="s">
        <v>107</v>
      </c>
      <c r="P13" s="384" t="s">
        <v>108</v>
      </c>
      <c r="Q13" s="384" t="s">
        <v>109</v>
      </c>
      <c r="R13" s="384" t="s">
        <v>0</v>
      </c>
      <c r="S13" s="384" t="s">
        <v>106</v>
      </c>
      <c r="T13" s="384" t="s">
        <v>107</v>
      </c>
      <c r="U13" s="384" t="s">
        <v>108</v>
      </c>
      <c r="V13" s="384" t="s">
        <v>109</v>
      </c>
      <c r="W13" s="62"/>
      <c r="X13" s="415"/>
      <c r="Y13" s="417"/>
      <c r="Z13" s="415"/>
      <c r="AA13" s="417"/>
      <c r="AB13" s="62"/>
      <c r="AC13" s="62"/>
      <c r="AD13" s="62"/>
      <c r="AE13" s="62"/>
      <c r="AF13" s="62"/>
      <c r="AG13" s="62"/>
      <c r="AH13" s="62"/>
    </row>
    <row r="14" spans="1:34" ht="25.5">
      <c r="A14" s="26" t="str">
        <f t="shared" ref="A14:A19" si="2">A4</f>
        <v>4-Lamp HPT8 w/ High-BF Ballast High-Bay</v>
      </c>
      <c r="B14" s="26">
        <f>D4</f>
        <v>218.49999999999997</v>
      </c>
      <c r="C14" s="26" t="str">
        <f>E4</f>
        <v>200 Watt Pulse Start Metal-Halide</v>
      </c>
      <c r="D14" s="461">
        <f>H4</f>
        <v>232</v>
      </c>
      <c r="E14" s="462">
        <f>I4</f>
        <v>75</v>
      </c>
      <c r="F14" s="462">
        <f>J4</f>
        <v>200</v>
      </c>
      <c r="J14" s="419"/>
      <c r="M14" s="466" t="s">
        <v>311</v>
      </c>
      <c r="N14" s="408">
        <v>24000</v>
      </c>
      <c r="O14" s="467">
        <f>4*(N4+P4)</f>
        <v>46.68</v>
      </c>
      <c r="P14" s="408">
        <v>70000</v>
      </c>
      <c r="Q14" s="464">
        <f>SUM(Q4,S4)</f>
        <v>47.5</v>
      </c>
      <c r="R14" s="407" t="s">
        <v>312</v>
      </c>
      <c r="S14" s="408">
        <v>12000</v>
      </c>
      <c r="T14" s="463">
        <f>U4+W4</f>
        <v>35.67</v>
      </c>
      <c r="U14" s="408">
        <v>40000</v>
      </c>
      <c r="V14" s="464">
        <f>X4+Z4</f>
        <v>110.25</v>
      </c>
      <c r="W14" s="62"/>
      <c r="X14" s="415"/>
      <c r="Y14" s="417"/>
      <c r="Z14" s="415"/>
      <c r="AA14" s="417"/>
      <c r="AB14" s="62"/>
      <c r="AC14" s="62"/>
      <c r="AD14" s="62"/>
      <c r="AE14" s="62"/>
      <c r="AF14" s="62"/>
      <c r="AG14" s="62"/>
      <c r="AH14" s="62"/>
    </row>
    <row r="15" spans="1:34" ht="25.5">
      <c r="A15" s="26" t="str">
        <f t="shared" si="2"/>
        <v>4-Lamp HPT8 w/ High-BF Ballast High-Bay</v>
      </c>
      <c r="B15" s="26">
        <f>D5</f>
        <v>218.49999999999997</v>
      </c>
      <c r="C15" s="26" t="str">
        <f t="shared" ref="C15:C19" si="3">E5</f>
        <v>250 Watt Metal Halide</v>
      </c>
      <c r="D15" s="461">
        <f t="shared" ref="D15:D19" si="4">H5</f>
        <v>295</v>
      </c>
      <c r="E15" s="462">
        <f t="shared" ref="E15:F15" si="5">I5</f>
        <v>75</v>
      </c>
      <c r="F15" s="462">
        <f t="shared" si="5"/>
        <v>200</v>
      </c>
      <c r="M15" s="397"/>
      <c r="N15" s="397"/>
      <c r="O15" s="397"/>
      <c r="P15" s="397"/>
      <c r="Q15" s="397"/>
      <c r="R15" s="407" t="s">
        <v>313</v>
      </c>
      <c r="S15" s="408">
        <v>10000</v>
      </c>
      <c r="T15" s="463">
        <f t="shared" ref="T15:T18" si="6">U5+W5</f>
        <v>27.67</v>
      </c>
      <c r="U15" s="408">
        <v>40000</v>
      </c>
      <c r="V15" s="464">
        <f t="shared" ref="V15:V18" si="7">X5+Z5</f>
        <v>114.5</v>
      </c>
      <c r="W15" s="62"/>
      <c r="X15" s="415"/>
      <c r="Y15" s="417"/>
      <c r="Z15" s="415"/>
      <c r="AA15" s="417"/>
      <c r="AB15" s="62"/>
      <c r="AC15" s="62"/>
      <c r="AD15" s="62"/>
      <c r="AE15" s="62"/>
      <c r="AF15" s="62"/>
      <c r="AG15" s="62"/>
      <c r="AH15" s="62"/>
    </row>
    <row r="16" spans="1:34" ht="25.5">
      <c r="A16" s="26" t="str">
        <f t="shared" si="2"/>
        <v>6-Lamp HPT8 w/ High-BF Ballast High-Bay</v>
      </c>
      <c r="B16" s="26">
        <f>D6</f>
        <v>330.04999999999995</v>
      </c>
      <c r="C16" s="26" t="str">
        <f t="shared" si="3"/>
        <v>320 Watt Pulse Start Metal-Halide</v>
      </c>
      <c r="D16" s="461">
        <f t="shared" si="4"/>
        <v>348.8</v>
      </c>
      <c r="E16" s="462">
        <f t="shared" ref="E16:F16" si="8">I6</f>
        <v>75</v>
      </c>
      <c r="F16" s="462">
        <f t="shared" si="8"/>
        <v>225</v>
      </c>
      <c r="M16" s="466" t="s">
        <v>314</v>
      </c>
      <c r="N16" s="408">
        <v>24000</v>
      </c>
      <c r="O16" s="467">
        <f>6*(N6+P6)</f>
        <v>70.02</v>
      </c>
      <c r="P16" s="408">
        <v>70000</v>
      </c>
      <c r="Q16" s="464">
        <f>SUM(Q6,S6)</f>
        <v>47.5</v>
      </c>
      <c r="R16" s="407" t="s">
        <v>315</v>
      </c>
      <c r="S16" s="408">
        <v>20000</v>
      </c>
      <c r="T16" s="463">
        <f t="shared" si="6"/>
        <v>78.67</v>
      </c>
      <c r="U16" s="408">
        <v>40000</v>
      </c>
      <c r="V16" s="464">
        <f t="shared" si="7"/>
        <v>131.85</v>
      </c>
      <c r="W16" s="62"/>
      <c r="X16" s="415"/>
      <c r="Y16" s="417"/>
      <c r="Z16" s="415"/>
      <c r="AA16" s="417"/>
      <c r="AB16" s="62"/>
      <c r="AC16" s="62"/>
      <c r="AD16" s="62"/>
      <c r="AE16" s="62"/>
      <c r="AF16" s="62"/>
      <c r="AG16" s="62"/>
      <c r="AH16" s="62"/>
    </row>
    <row r="17" spans="1:34" ht="25.5">
      <c r="A17" s="26" t="str">
        <f t="shared" si="2"/>
        <v>6-Lamp HPT8 w/ High-BF Ballast High-Bay</v>
      </c>
      <c r="B17" s="26">
        <f>D7</f>
        <v>330.04999999999995</v>
      </c>
      <c r="C17" s="26" t="str">
        <f t="shared" si="3"/>
        <v>400 Watt Pulse Start Metal Halide</v>
      </c>
      <c r="D17" s="461">
        <f t="shared" si="4"/>
        <v>455</v>
      </c>
      <c r="E17" s="462">
        <f t="shared" ref="E17:F17" si="9">I7</f>
        <v>75</v>
      </c>
      <c r="F17" s="462">
        <f t="shared" si="9"/>
        <v>225</v>
      </c>
      <c r="M17" s="397"/>
      <c r="N17" s="397"/>
      <c r="O17" s="397"/>
      <c r="P17" s="397"/>
      <c r="Q17" s="397"/>
      <c r="R17" s="407" t="s">
        <v>317</v>
      </c>
      <c r="S17" s="408">
        <v>20000</v>
      </c>
      <c r="T17" s="463">
        <f t="shared" si="6"/>
        <v>23.67</v>
      </c>
      <c r="U17" s="408">
        <v>40000</v>
      </c>
      <c r="V17" s="464">
        <f t="shared" si="7"/>
        <v>136.5</v>
      </c>
      <c r="W17" s="62"/>
      <c r="X17" s="415"/>
      <c r="Y17" s="417"/>
      <c r="Z17" s="415"/>
      <c r="AA17" s="417"/>
      <c r="AB17" s="62"/>
      <c r="AC17" s="62"/>
      <c r="AD17" s="62"/>
      <c r="AE17" s="62"/>
      <c r="AF17" s="62"/>
      <c r="AG17" s="62"/>
      <c r="AH17" s="62"/>
    </row>
    <row r="18" spans="1:34" ht="63.75">
      <c r="A18" s="26" t="str">
        <f>A8</f>
        <v>8-Lamp HPT8 w/ High-BF Ballast High-Bay</v>
      </c>
      <c r="B18" s="26">
        <f>D8</f>
        <v>418.59999999999997</v>
      </c>
      <c r="C18" s="26" t="str">
        <f t="shared" si="3"/>
        <v>Proportionally Adjusted according to 6-Lamp HPT8 Equivalent to 320 PSMH</v>
      </c>
      <c r="D18" s="461">
        <f t="shared" si="4"/>
        <v>476</v>
      </c>
      <c r="E18" s="462">
        <f t="shared" ref="E18:F18" si="10">I8</f>
        <v>75</v>
      </c>
      <c r="F18" s="462">
        <f t="shared" si="10"/>
        <v>250</v>
      </c>
      <c r="M18" s="466" t="s">
        <v>318</v>
      </c>
      <c r="N18" s="408">
        <v>24000</v>
      </c>
      <c r="O18" s="467">
        <f>8*(N8+P8)</f>
        <v>93.36</v>
      </c>
      <c r="P18" s="408">
        <v>70000</v>
      </c>
      <c r="Q18" s="464">
        <f>SUM(Q8,S8)</f>
        <v>47.5</v>
      </c>
      <c r="R18" s="407" t="s">
        <v>319</v>
      </c>
      <c r="S18" s="408">
        <v>20000</v>
      </c>
      <c r="T18" s="463">
        <f t="shared" si="6"/>
        <v>23.67</v>
      </c>
      <c r="U18" s="408">
        <v>40000</v>
      </c>
      <c r="V18" s="464">
        <f t="shared" si="7"/>
        <v>131.85</v>
      </c>
      <c r="W18" s="62"/>
      <c r="X18" s="415"/>
      <c r="Y18" s="417"/>
      <c r="Z18" s="415"/>
      <c r="AA18" s="417"/>
      <c r="AB18" s="62"/>
      <c r="AC18" s="62"/>
      <c r="AD18" s="62"/>
      <c r="AE18" s="62"/>
      <c r="AF18" s="62"/>
      <c r="AG18" s="62"/>
      <c r="AH18" s="62"/>
    </row>
    <row r="19" spans="1:34">
      <c r="A19" s="26" t="str">
        <f t="shared" si="2"/>
        <v>8-Lamp HPT8 w/ High-BF Ballast High-Bay</v>
      </c>
      <c r="B19" s="26">
        <f>D9</f>
        <v>418.59999999999997</v>
      </c>
      <c r="C19" s="26" t="str">
        <f t="shared" si="3"/>
        <v>Proportionally Adjusted according to 6-Lamp HPT8 Equivalent to 400 W Metal Halide</v>
      </c>
      <c r="D19" s="461">
        <f t="shared" si="4"/>
        <v>618</v>
      </c>
      <c r="E19" s="462">
        <f t="shared" ref="E19:F19" si="11">I9</f>
        <v>75</v>
      </c>
      <c r="F19" s="462">
        <f t="shared" si="11"/>
        <v>250</v>
      </c>
      <c r="N19" s="415"/>
      <c r="O19" s="417"/>
      <c r="P19" s="415"/>
      <c r="Q19" s="418"/>
      <c r="R19" s="62"/>
      <c r="S19" s="62"/>
      <c r="T19" s="62"/>
      <c r="U19" s="62"/>
      <c r="V19" s="417"/>
      <c r="W19" s="62"/>
      <c r="X19" s="415"/>
      <c r="Y19" s="417"/>
      <c r="Z19" s="415"/>
      <c r="AA19" s="417"/>
      <c r="AB19" s="62"/>
      <c r="AC19" s="62"/>
      <c r="AD19" s="62"/>
      <c r="AE19" s="62"/>
      <c r="AF19" s="62"/>
      <c r="AG19" s="62"/>
      <c r="AH19" s="62"/>
    </row>
    <row r="20" spans="1:34">
      <c r="N20" s="415"/>
      <c r="O20" s="417"/>
      <c r="P20" s="415"/>
      <c r="Q20" s="418"/>
      <c r="R20" s="62"/>
      <c r="S20" s="62"/>
      <c r="T20" s="62"/>
      <c r="U20" s="62"/>
      <c r="V20" s="417"/>
      <c r="W20" s="62"/>
      <c r="X20" s="415"/>
      <c r="Y20" s="417"/>
      <c r="Z20" s="415"/>
      <c r="AA20" s="417"/>
      <c r="AB20" s="62"/>
      <c r="AC20" s="62"/>
      <c r="AD20" s="62"/>
      <c r="AE20" s="62"/>
      <c r="AF20" s="62"/>
      <c r="AG20" s="62"/>
      <c r="AH20" s="62"/>
    </row>
    <row r="21" spans="1:34">
      <c r="N21" s="415"/>
      <c r="O21" s="417"/>
      <c r="P21" s="415"/>
      <c r="Q21" s="418"/>
      <c r="R21" s="62"/>
      <c r="S21" s="62"/>
      <c r="T21" s="62"/>
      <c r="U21" s="62"/>
      <c r="V21" s="417"/>
      <c r="W21" s="62"/>
      <c r="X21" s="415"/>
      <c r="Y21" s="417"/>
      <c r="Z21" s="415"/>
      <c r="AA21" s="417"/>
      <c r="AB21" s="62"/>
      <c r="AC21" s="62"/>
      <c r="AD21" s="62"/>
      <c r="AE21" s="62"/>
      <c r="AF21" s="62"/>
      <c r="AG21" s="62"/>
      <c r="AH21" s="62"/>
    </row>
    <row r="22" spans="1:34">
      <c r="N22" s="415"/>
      <c r="O22" s="417"/>
      <c r="P22" s="415"/>
      <c r="Q22" s="418"/>
      <c r="R22" s="62"/>
      <c r="S22" s="62"/>
      <c r="T22" s="62"/>
      <c r="U22" s="62"/>
      <c r="V22" s="417"/>
      <c r="W22" s="62"/>
      <c r="X22" s="415"/>
      <c r="Y22" s="417"/>
      <c r="Z22" s="415"/>
      <c r="AA22" s="417"/>
      <c r="AB22" s="62"/>
      <c r="AC22" s="62"/>
      <c r="AD22" s="62"/>
      <c r="AE22" s="62"/>
      <c r="AF22" s="62"/>
      <c r="AG22" s="62"/>
      <c r="AH22" s="62"/>
    </row>
    <row r="23" spans="1:34">
      <c r="N23" s="415"/>
      <c r="O23" s="417"/>
      <c r="P23" s="415"/>
      <c r="Q23" s="418"/>
      <c r="R23" s="62"/>
      <c r="S23" s="62"/>
      <c r="T23" s="62"/>
      <c r="U23" s="62"/>
      <c r="V23" s="417"/>
      <c r="W23" s="62"/>
      <c r="X23" s="415"/>
      <c r="Y23" s="417"/>
      <c r="Z23" s="415"/>
      <c r="AA23" s="417"/>
      <c r="AB23" s="62"/>
      <c r="AC23" s="62"/>
      <c r="AD23" s="62"/>
      <c r="AE23" s="62"/>
      <c r="AF23" s="62"/>
      <c r="AG23" s="62"/>
      <c r="AH23" s="62"/>
    </row>
    <row r="24" spans="1:34">
      <c r="N24" s="415"/>
      <c r="O24" s="417"/>
      <c r="P24" s="415"/>
      <c r="Q24" s="418"/>
      <c r="R24" s="62"/>
      <c r="S24" s="62"/>
      <c r="T24" s="62"/>
      <c r="U24" s="62"/>
      <c r="V24" s="417"/>
      <c r="W24" s="62"/>
      <c r="X24" s="415"/>
      <c r="Y24" s="417"/>
      <c r="Z24" s="415"/>
      <c r="AA24" s="417"/>
      <c r="AB24" s="62"/>
      <c r="AC24" s="62"/>
      <c r="AD24" s="62"/>
      <c r="AE24" s="62"/>
      <c r="AF24" s="62"/>
      <c r="AG24" s="62"/>
      <c r="AH24" s="62"/>
    </row>
    <row r="25" spans="1:34">
      <c r="N25" s="415"/>
      <c r="O25" s="417"/>
      <c r="P25" s="415"/>
      <c r="Q25" s="418"/>
      <c r="R25" s="62"/>
      <c r="S25" s="62"/>
      <c r="T25" s="62"/>
      <c r="U25" s="62"/>
      <c r="V25" s="417"/>
      <c r="W25" s="62"/>
      <c r="X25" s="415"/>
      <c r="Y25" s="417"/>
      <c r="Z25" s="415"/>
      <c r="AA25" s="417"/>
      <c r="AB25" s="62"/>
      <c r="AC25" s="62"/>
      <c r="AD25" s="62"/>
      <c r="AE25" s="62"/>
      <c r="AF25" s="62"/>
      <c r="AG25" s="62"/>
      <c r="AH25" s="62"/>
    </row>
    <row r="26" spans="1:34">
      <c r="N26" s="415"/>
      <c r="O26" s="417"/>
      <c r="P26" s="415"/>
      <c r="Q26" s="418"/>
      <c r="R26" s="62"/>
      <c r="S26" s="62"/>
      <c r="T26" s="62"/>
      <c r="U26" s="62"/>
      <c r="V26" s="417"/>
      <c r="W26" s="62"/>
      <c r="X26" s="415"/>
      <c r="Y26" s="417"/>
      <c r="Z26" s="415"/>
      <c r="AA26" s="417"/>
      <c r="AB26" s="62"/>
      <c r="AC26" s="62"/>
      <c r="AD26" s="62"/>
      <c r="AE26" s="62"/>
      <c r="AF26" s="62"/>
      <c r="AG26" s="62"/>
      <c r="AH26" s="62"/>
    </row>
    <row r="27" spans="1:34">
      <c r="N27" s="415"/>
      <c r="O27" s="417"/>
      <c r="P27" s="415"/>
      <c r="Q27" s="418"/>
      <c r="R27" s="62"/>
      <c r="S27" s="62"/>
      <c r="T27" s="62"/>
      <c r="U27" s="62"/>
      <c r="V27" s="417"/>
      <c r="W27" s="62"/>
      <c r="X27" s="415"/>
      <c r="Y27" s="417"/>
      <c r="Z27" s="415"/>
      <c r="AA27" s="417"/>
      <c r="AB27" s="62"/>
      <c r="AC27" s="62"/>
      <c r="AD27" s="62"/>
      <c r="AE27" s="62"/>
      <c r="AF27" s="62"/>
      <c r="AG27" s="62"/>
      <c r="AH27" s="62"/>
    </row>
    <row r="28" spans="1:34">
      <c r="N28" s="415"/>
      <c r="O28" s="417"/>
      <c r="P28" s="415"/>
      <c r="Q28" s="418"/>
      <c r="R28" s="62"/>
      <c r="S28" s="62"/>
      <c r="T28" s="62"/>
      <c r="U28" s="62"/>
      <c r="V28" s="417"/>
      <c r="W28" s="62"/>
      <c r="X28" s="415"/>
      <c r="Y28" s="417"/>
      <c r="Z28" s="415"/>
      <c r="AA28" s="417"/>
      <c r="AB28" s="62"/>
      <c r="AC28" s="62"/>
      <c r="AD28" s="62"/>
      <c r="AE28" s="62"/>
      <c r="AF28" s="62"/>
      <c r="AG28" s="62"/>
      <c r="AH28" s="62"/>
    </row>
    <row r="29" spans="1:34">
      <c r="N29" s="415"/>
      <c r="O29" s="417"/>
      <c r="P29" s="415"/>
      <c r="Q29" s="418"/>
      <c r="R29" s="62"/>
      <c r="S29" s="62"/>
      <c r="T29" s="62"/>
      <c r="U29" s="62"/>
      <c r="V29" s="417"/>
      <c r="W29" s="62"/>
      <c r="X29" s="415"/>
      <c r="Y29" s="417"/>
      <c r="Z29" s="415"/>
      <c r="AA29" s="417"/>
      <c r="AB29" s="62"/>
      <c r="AC29" s="62"/>
      <c r="AD29" s="62"/>
      <c r="AE29" s="62"/>
      <c r="AF29" s="62"/>
      <c r="AG29" s="62"/>
      <c r="AH29" s="62"/>
    </row>
    <row r="30" spans="1:34">
      <c r="N30" s="415"/>
      <c r="O30" s="417"/>
      <c r="P30" s="415"/>
      <c r="Q30" s="418"/>
      <c r="R30" s="62"/>
      <c r="S30" s="62"/>
      <c r="T30" s="62"/>
      <c r="U30" s="62"/>
      <c r="V30" s="417"/>
      <c r="W30" s="62"/>
      <c r="X30" s="415"/>
      <c r="Y30" s="417"/>
      <c r="Z30" s="415"/>
      <c r="AA30" s="417"/>
      <c r="AB30" s="62"/>
      <c r="AC30" s="62"/>
      <c r="AD30" s="62"/>
      <c r="AE30" s="62"/>
      <c r="AF30" s="62"/>
      <c r="AG30" s="62"/>
      <c r="AH30" s="62"/>
    </row>
    <row r="31" spans="1:34">
      <c r="N31" s="415"/>
      <c r="O31" s="417"/>
      <c r="P31" s="415"/>
      <c r="Q31" s="418"/>
      <c r="R31" s="62"/>
      <c r="S31" s="62"/>
      <c r="T31" s="62"/>
      <c r="U31" s="62"/>
      <c r="V31" s="417"/>
      <c r="W31" s="62"/>
      <c r="X31" s="415"/>
      <c r="Y31" s="417"/>
      <c r="Z31" s="415"/>
      <c r="AA31" s="417"/>
      <c r="AB31" s="62"/>
      <c r="AC31" s="62"/>
      <c r="AD31" s="62"/>
      <c r="AE31" s="62"/>
      <c r="AF31" s="62"/>
      <c r="AG31" s="62"/>
      <c r="AH31" s="62"/>
    </row>
    <row r="32" spans="1:34">
      <c r="N32" s="415"/>
      <c r="O32" s="417"/>
      <c r="P32" s="415"/>
      <c r="Q32" s="418"/>
      <c r="R32" s="62"/>
      <c r="S32" s="62"/>
      <c r="T32" s="62"/>
      <c r="U32" s="62"/>
      <c r="V32" s="417"/>
      <c r="W32" s="62"/>
      <c r="X32" s="415"/>
      <c r="Y32" s="417"/>
      <c r="Z32" s="415"/>
      <c r="AA32" s="417"/>
      <c r="AB32" s="62"/>
      <c r="AC32" s="62"/>
      <c r="AD32" s="62"/>
      <c r="AE32" s="62"/>
      <c r="AF32" s="62"/>
      <c r="AG32" s="62"/>
      <c r="AH32" s="62"/>
    </row>
    <row r="33" spans="14:34">
      <c r="N33" s="415"/>
      <c r="O33" s="417"/>
      <c r="P33" s="415"/>
      <c r="Q33" s="418"/>
      <c r="R33" s="62"/>
      <c r="S33" s="62"/>
      <c r="T33" s="62"/>
      <c r="U33" s="62"/>
      <c r="V33" s="417"/>
      <c r="W33" s="62"/>
      <c r="X33" s="415"/>
      <c r="Y33" s="417"/>
      <c r="Z33" s="415"/>
      <c r="AA33" s="417"/>
      <c r="AB33" s="62"/>
      <c r="AC33" s="62"/>
      <c r="AD33" s="62"/>
      <c r="AE33" s="62"/>
      <c r="AF33" s="62"/>
      <c r="AG33" s="62"/>
      <c r="AH33" s="62"/>
    </row>
    <row r="34" spans="14:34">
      <c r="N34" s="415"/>
      <c r="O34" s="417"/>
      <c r="P34" s="415"/>
      <c r="Q34" s="418"/>
      <c r="R34" s="62"/>
      <c r="S34" s="62"/>
      <c r="T34" s="62"/>
      <c r="U34" s="62"/>
      <c r="V34" s="417"/>
      <c r="W34" s="62"/>
      <c r="X34" s="415"/>
      <c r="Y34" s="417"/>
      <c r="Z34" s="415"/>
      <c r="AA34" s="417"/>
      <c r="AB34" s="62"/>
      <c r="AC34" s="62"/>
      <c r="AD34" s="62"/>
      <c r="AE34" s="62"/>
      <c r="AF34" s="62"/>
      <c r="AG34" s="62"/>
      <c r="AH34" s="62"/>
    </row>
    <row r="35" spans="14:34">
      <c r="N35" s="415"/>
      <c r="O35" s="417"/>
      <c r="P35" s="415"/>
      <c r="Q35" s="418"/>
      <c r="R35" s="62"/>
      <c r="S35" s="62"/>
      <c r="T35" s="62"/>
      <c r="U35" s="62"/>
      <c r="V35" s="417"/>
      <c r="W35" s="62"/>
      <c r="X35" s="415"/>
      <c r="Y35" s="417"/>
      <c r="Z35" s="415"/>
      <c r="AA35" s="417"/>
      <c r="AB35" s="62"/>
      <c r="AC35" s="62"/>
      <c r="AD35" s="62"/>
      <c r="AE35" s="62"/>
      <c r="AF35" s="62"/>
      <c r="AG35" s="62"/>
      <c r="AH35" s="62"/>
    </row>
    <row r="36" spans="14:34">
      <c r="N36" s="415"/>
      <c r="O36" s="417"/>
      <c r="P36" s="415"/>
      <c r="Q36" s="418"/>
      <c r="R36" s="62"/>
      <c r="S36" s="62"/>
      <c r="T36" s="62"/>
      <c r="U36" s="62"/>
      <c r="V36" s="417"/>
      <c r="W36" s="62"/>
      <c r="X36" s="415"/>
      <c r="Y36" s="417"/>
      <c r="Z36" s="415"/>
      <c r="AA36" s="417"/>
      <c r="AB36" s="62"/>
      <c r="AC36" s="62"/>
      <c r="AD36" s="62"/>
      <c r="AE36" s="62"/>
      <c r="AF36" s="62"/>
      <c r="AG36" s="62"/>
      <c r="AH36" s="62"/>
    </row>
    <row r="37" spans="14:34">
      <c r="N37" s="415"/>
      <c r="O37" s="417"/>
      <c r="P37" s="415"/>
      <c r="Q37" s="418"/>
      <c r="R37" s="62"/>
      <c r="S37" s="62"/>
      <c r="T37" s="62"/>
      <c r="U37" s="62"/>
      <c r="V37" s="417"/>
      <c r="W37" s="62"/>
      <c r="X37" s="415"/>
      <c r="Y37" s="417"/>
      <c r="Z37" s="415"/>
      <c r="AA37" s="417"/>
      <c r="AB37" s="62"/>
      <c r="AC37" s="62"/>
      <c r="AD37" s="62"/>
      <c r="AE37" s="62"/>
      <c r="AF37" s="62"/>
      <c r="AG37" s="62"/>
      <c r="AH37" s="62"/>
    </row>
    <row r="38" spans="14:34">
      <c r="N38" s="415"/>
      <c r="O38" s="417"/>
      <c r="P38" s="415"/>
      <c r="Q38" s="418"/>
      <c r="R38" s="62"/>
      <c r="S38" s="62"/>
      <c r="T38" s="62"/>
      <c r="U38" s="62"/>
      <c r="V38" s="417"/>
      <c r="W38" s="62"/>
      <c r="X38" s="415"/>
      <c r="Y38" s="417"/>
      <c r="Z38" s="415"/>
      <c r="AA38" s="417"/>
      <c r="AB38" s="62"/>
      <c r="AC38" s="62"/>
      <c r="AD38" s="62"/>
      <c r="AE38" s="62"/>
      <c r="AF38" s="62"/>
      <c r="AG38" s="62"/>
      <c r="AH38" s="62"/>
    </row>
    <row r="39" spans="14:34">
      <c r="N39" s="415"/>
      <c r="O39" s="417"/>
      <c r="P39" s="415"/>
      <c r="Q39" s="418"/>
      <c r="R39" s="62"/>
      <c r="S39" s="62"/>
      <c r="T39" s="62"/>
      <c r="U39" s="62"/>
      <c r="V39" s="417"/>
      <c r="W39" s="62"/>
      <c r="X39" s="415"/>
      <c r="Y39" s="417"/>
      <c r="Z39" s="415"/>
      <c r="AA39" s="417"/>
      <c r="AB39" s="62"/>
      <c r="AC39" s="62"/>
      <c r="AD39" s="62"/>
      <c r="AE39" s="62"/>
      <c r="AF39" s="62"/>
      <c r="AG39" s="62"/>
      <c r="AH39" s="62"/>
    </row>
    <row r="40" spans="14:34">
      <c r="N40" s="415"/>
      <c r="O40" s="417"/>
      <c r="P40" s="415"/>
      <c r="Q40" s="418"/>
      <c r="R40" s="62"/>
      <c r="S40" s="62"/>
      <c r="T40" s="62"/>
      <c r="U40" s="62"/>
      <c r="V40" s="417"/>
      <c r="W40" s="62"/>
      <c r="X40" s="415"/>
      <c r="Y40" s="417"/>
      <c r="Z40" s="415"/>
      <c r="AA40" s="417"/>
      <c r="AB40" s="62"/>
      <c r="AC40" s="62"/>
      <c r="AD40" s="62"/>
      <c r="AE40" s="62"/>
      <c r="AF40" s="62"/>
      <c r="AG40" s="62"/>
      <c r="AH40" s="62"/>
    </row>
    <row r="41" spans="14:34">
      <c r="N41" s="415"/>
      <c r="O41" s="417"/>
      <c r="P41" s="415"/>
      <c r="Q41" s="418"/>
      <c r="R41" s="62"/>
      <c r="S41" s="62"/>
      <c r="T41" s="62"/>
      <c r="U41" s="62"/>
      <c r="V41" s="417"/>
      <c r="W41" s="62"/>
      <c r="X41" s="415"/>
      <c r="Y41" s="417"/>
      <c r="Z41" s="415"/>
      <c r="AA41" s="417"/>
      <c r="AB41" s="62"/>
      <c r="AC41" s="62"/>
      <c r="AD41" s="62"/>
      <c r="AE41" s="62"/>
      <c r="AF41" s="62"/>
      <c r="AG41" s="62"/>
      <c r="AH41" s="62"/>
    </row>
    <row r="42" spans="14:34">
      <c r="N42" s="415"/>
      <c r="O42" s="417"/>
      <c r="P42" s="415"/>
      <c r="Q42" s="418"/>
      <c r="R42" s="62"/>
      <c r="S42" s="62"/>
      <c r="T42" s="62"/>
      <c r="U42" s="62"/>
      <c r="V42" s="417"/>
      <c r="W42" s="62"/>
      <c r="X42" s="415"/>
      <c r="Y42" s="417"/>
      <c r="Z42" s="415"/>
      <c r="AA42" s="417"/>
      <c r="AB42" s="62"/>
      <c r="AC42" s="62"/>
      <c r="AD42" s="62"/>
      <c r="AE42" s="62"/>
      <c r="AF42" s="62"/>
      <c r="AG42" s="62"/>
      <c r="AH42" s="62"/>
    </row>
    <row r="43" spans="14:34">
      <c r="N43" s="415"/>
      <c r="O43" s="417"/>
      <c r="P43" s="415"/>
      <c r="Q43" s="418"/>
      <c r="R43" s="62"/>
      <c r="S43" s="62"/>
      <c r="T43" s="62"/>
      <c r="U43" s="62"/>
      <c r="V43" s="417"/>
      <c r="W43" s="62"/>
      <c r="X43" s="415"/>
      <c r="Y43" s="417"/>
      <c r="Z43" s="415"/>
      <c r="AA43" s="417"/>
      <c r="AB43" s="62"/>
      <c r="AC43" s="62"/>
      <c r="AD43" s="62"/>
      <c r="AE43" s="62"/>
      <c r="AF43" s="62"/>
      <c r="AG43" s="62"/>
      <c r="AH43" s="62"/>
    </row>
    <row r="44" spans="14:34">
      <c r="N44" s="415"/>
      <c r="O44" s="417"/>
      <c r="P44" s="415"/>
      <c r="Q44" s="418"/>
      <c r="R44" s="62"/>
      <c r="S44" s="62"/>
      <c r="T44" s="62"/>
      <c r="U44" s="62"/>
      <c r="V44" s="417"/>
      <c r="W44" s="62"/>
      <c r="X44" s="415"/>
      <c r="Y44" s="417"/>
      <c r="Z44" s="415"/>
      <c r="AA44" s="417"/>
      <c r="AB44" s="62"/>
      <c r="AC44" s="62"/>
      <c r="AD44" s="62"/>
      <c r="AE44" s="62"/>
      <c r="AF44" s="62"/>
      <c r="AG44" s="62"/>
      <c r="AH44" s="62"/>
    </row>
    <row r="45" spans="14:34">
      <c r="N45" s="415"/>
      <c r="O45" s="417"/>
      <c r="P45" s="415"/>
      <c r="Q45" s="418"/>
      <c r="R45" s="62"/>
      <c r="S45" s="62"/>
      <c r="T45" s="62"/>
      <c r="U45" s="62"/>
      <c r="V45" s="417"/>
      <c r="W45" s="62"/>
      <c r="X45" s="415"/>
      <c r="Y45" s="417"/>
      <c r="Z45" s="415"/>
      <c r="AA45" s="417"/>
      <c r="AB45" s="62"/>
      <c r="AC45" s="62"/>
      <c r="AD45" s="62"/>
      <c r="AE45" s="62"/>
      <c r="AF45" s="62"/>
      <c r="AG45" s="62"/>
      <c r="AH45" s="62"/>
    </row>
    <row r="46" spans="14:34">
      <c r="N46" s="415"/>
      <c r="O46" s="417"/>
      <c r="P46" s="415"/>
      <c r="Q46" s="418"/>
      <c r="R46" s="62"/>
      <c r="S46" s="62"/>
      <c r="T46" s="62"/>
      <c r="U46" s="62"/>
      <c r="V46" s="417"/>
      <c r="W46" s="62"/>
      <c r="X46" s="415"/>
      <c r="Y46" s="417"/>
      <c r="Z46" s="415"/>
      <c r="AA46" s="417"/>
      <c r="AB46" s="62"/>
      <c r="AC46" s="62"/>
      <c r="AD46" s="62"/>
      <c r="AE46" s="62"/>
      <c r="AF46" s="62"/>
      <c r="AG46" s="62"/>
      <c r="AH46" s="62"/>
    </row>
    <row r="47" spans="14:34">
      <c r="N47" s="415"/>
      <c r="O47" s="417"/>
      <c r="P47" s="415"/>
      <c r="Q47" s="418"/>
      <c r="R47" s="62"/>
      <c r="S47" s="62"/>
      <c r="T47" s="62"/>
      <c r="U47" s="62"/>
      <c r="V47" s="417"/>
      <c r="W47" s="62"/>
      <c r="X47" s="415"/>
      <c r="Y47" s="417"/>
      <c r="Z47" s="415"/>
      <c r="AA47" s="417"/>
      <c r="AB47" s="62"/>
      <c r="AC47" s="62"/>
      <c r="AD47" s="62"/>
      <c r="AE47" s="62"/>
      <c r="AF47" s="62"/>
      <c r="AG47" s="62"/>
      <c r="AH47" s="62"/>
    </row>
    <row r="48" spans="14:34">
      <c r="N48" s="415"/>
      <c r="O48" s="417"/>
      <c r="P48" s="415"/>
      <c r="Q48" s="418"/>
      <c r="R48" s="62"/>
      <c r="S48" s="62"/>
      <c r="T48" s="62"/>
      <c r="U48" s="62"/>
      <c r="V48" s="417"/>
      <c r="W48" s="62"/>
      <c r="X48" s="415"/>
      <c r="Y48" s="417"/>
      <c r="Z48" s="415"/>
      <c r="AA48" s="417"/>
      <c r="AB48" s="62"/>
      <c r="AC48" s="62"/>
      <c r="AD48" s="62"/>
      <c r="AE48" s="62"/>
      <c r="AF48" s="62"/>
      <c r="AG48" s="62"/>
      <c r="AH48" s="62"/>
    </row>
    <row r="49" spans="14:34">
      <c r="N49" s="415"/>
      <c r="O49" s="417"/>
      <c r="P49" s="415"/>
      <c r="Q49" s="418"/>
      <c r="R49" s="62"/>
      <c r="S49" s="62"/>
      <c r="T49" s="62"/>
      <c r="U49" s="62"/>
      <c r="V49" s="417"/>
      <c r="W49" s="62"/>
      <c r="X49" s="415"/>
      <c r="Y49" s="417"/>
      <c r="Z49" s="415"/>
      <c r="AA49" s="417"/>
      <c r="AB49" s="62"/>
      <c r="AC49" s="62"/>
      <c r="AD49" s="62"/>
      <c r="AE49" s="62"/>
      <c r="AF49" s="62"/>
      <c r="AG49" s="62"/>
      <c r="AH49" s="62"/>
    </row>
    <row r="50" spans="14:34">
      <c r="N50" s="415"/>
      <c r="O50" s="417"/>
      <c r="P50" s="415"/>
      <c r="Q50" s="418"/>
      <c r="R50" s="62"/>
      <c r="S50" s="62"/>
      <c r="T50" s="62"/>
      <c r="U50" s="62"/>
      <c r="V50" s="417"/>
      <c r="W50" s="62"/>
      <c r="X50" s="415"/>
      <c r="Y50" s="417"/>
      <c r="Z50" s="415"/>
      <c r="AA50" s="417"/>
      <c r="AB50" s="62"/>
      <c r="AC50" s="62"/>
      <c r="AD50" s="62"/>
      <c r="AE50" s="62"/>
      <c r="AF50" s="62"/>
      <c r="AG50" s="62"/>
      <c r="AH50" s="62"/>
    </row>
    <row r="51" spans="14:34">
      <c r="N51" s="415"/>
      <c r="O51" s="417"/>
      <c r="P51" s="415"/>
      <c r="Q51" s="418"/>
      <c r="R51" s="62"/>
      <c r="S51" s="62"/>
      <c r="T51" s="62"/>
      <c r="U51" s="62"/>
      <c r="V51" s="417"/>
      <c r="W51" s="62"/>
      <c r="X51" s="415"/>
      <c r="Y51" s="417"/>
      <c r="Z51" s="415"/>
      <c r="AA51" s="417"/>
      <c r="AB51" s="62"/>
      <c r="AC51" s="62"/>
      <c r="AD51" s="62"/>
      <c r="AE51" s="62"/>
      <c r="AF51" s="62"/>
      <c r="AG51" s="62"/>
      <c r="AH51" s="62"/>
    </row>
    <row r="52" spans="14:34">
      <c r="N52" s="415"/>
      <c r="O52" s="417"/>
      <c r="P52" s="415"/>
      <c r="Q52" s="418"/>
      <c r="R52" s="62"/>
      <c r="S52" s="62"/>
      <c r="T52" s="62"/>
      <c r="U52" s="62"/>
      <c r="V52" s="417"/>
      <c r="W52" s="62"/>
      <c r="X52" s="415"/>
      <c r="Y52" s="417"/>
      <c r="Z52" s="415"/>
      <c r="AA52" s="417"/>
      <c r="AB52" s="62"/>
      <c r="AC52" s="62"/>
      <c r="AD52" s="62"/>
      <c r="AE52" s="62"/>
      <c r="AF52" s="62"/>
      <c r="AG52" s="62"/>
      <c r="AH52" s="62"/>
    </row>
    <row r="53" spans="14:34">
      <c r="N53" s="415"/>
      <c r="O53" s="417"/>
      <c r="P53" s="415"/>
      <c r="Q53" s="418"/>
      <c r="R53" s="62"/>
      <c r="S53" s="62"/>
      <c r="T53" s="62"/>
      <c r="U53" s="62"/>
      <c r="V53" s="417"/>
      <c r="W53" s="62"/>
      <c r="X53" s="415"/>
      <c r="Y53" s="417"/>
      <c r="Z53" s="415"/>
      <c r="AA53" s="417"/>
      <c r="AB53" s="62"/>
      <c r="AC53" s="62"/>
      <c r="AD53" s="62"/>
      <c r="AE53" s="62"/>
      <c r="AF53" s="62"/>
      <c r="AG53" s="62"/>
      <c r="AH53" s="62"/>
    </row>
    <row r="54" spans="14:34">
      <c r="N54" s="415"/>
      <c r="O54" s="417"/>
      <c r="P54" s="415"/>
      <c r="Q54" s="418"/>
      <c r="R54" s="62"/>
      <c r="S54" s="62"/>
      <c r="T54" s="62"/>
      <c r="U54" s="62"/>
      <c r="V54" s="417"/>
      <c r="W54" s="62"/>
      <c r="X54" s="415"/>
      <c r="Y54" s="417"/>
      <c r="Z54" s="415"/>
      <c r="AA54" s="417"/>
      <c r="AB54" s="62"/>
      <c r="AC54" s="62"/>
      <c r="AD54" s="62"/>
      <c r="AE54" s="62"/>
      <c r="AF54" s="62"/>
      <c r="AG54" s="62"/>
      <c r="AH54" s="62"/>
    </row>
    <row r="55" spans="14:34">
      <c r="N55" s="415"/>
      <c r="O55" s="417"/>
      <c r="P55" s="415"/>
      <c r="Q55" s="418"/>
      <c r="R55" s="62"/>
      <c r="S55" s="62"/>
      <c r="T55" s="62"/>
      <c r="U55" s="62"/>
      <c r="V55" s="417"/>
      <c r="W55" s="62"/>
      <c r="X55" s="415"/>
      <c r="Y55" s="417"/>
      <c r="Z55" s="415"/>
      <c r="AA55" s="417"/>
      <c r="AB55" s="62"/>
      <c r="AC55" s="62"/>
      <c r="AD55" s="62"/>
      <c r="AE55" s="62"/>
      <c r="AF55" s="62"/>
      <c r="AG55" s="62"/>
      <c r="AH55" s="62"/>
    </row>
    <row r="56" spans="14:34">
      <c r="N56" s="415"/>
      <c r="O56" s="417"/>
      <c r="P56" s="415"/>
      <c r="Q56" s="418"/>
      <c r="R56" s="62"/>
      <c r="S56" s="62"/>
      <c r="T56" s="62"/>
      <c r="U56" s="62"/>
      <c r="V56" s="417"/>
      <c r="W56" s="62"/>
      <c r="X56" s="415"/>
      <c r="Y56" s="417"/>
      <c r="Z56" s="415"/>
      <c r="AA56" s="417"/>
      <c r="AB56" s="62"/>
      <c r="AC56" s="62"/>
      <c r="AD56" s="62"/>
      <c r="AE56" s="62"/>
      <c r="AF56" s="62"/>
      <c r="AG56" s="62"/>
      <c r="AH56" s="62"/>
    </row>
    <row r="57" spans="14:34">
      <c r="N57" s="415"/>
      <c r="O57" s="417"/>
      <c r="P57" s="415"/>
      <c r="Q57" s="418"/>
      <c r="R57" s="62"/>
      <c r="S57" s="62"/>
      <c r="T57" s="62"/>
      <c r="U57" s="62"/>
      <c r="V57" s="417"/>
      <c r="W57" s="62"/>
      <c r="X57" s="415"/>
      <c r="Y57" s="417"/>
      <c r="Z57" s="415"/>
      <c r="AA57" s="417"/>
      <c r="AB57" s="62"/>
      <c r="AC57" s="62"/>
      <c r="AD57" s="62"/>
      <c r="AE57" s="62"/>
      <c r="AF57" s="62"/>
      <c r="AG57" s="62"/>
      <c r="AH57" s="62"/>
    </row>
    <row r="58" spans="14:34">
      <c r="N58" s="415"/>
      <c r="O58" s="417"/>
      <c r="P58" s="415"/>
      <c r="Q58" s="418"/>
      <c r="R58" s="62"/>
      <c r="S58" s="62"/>
      <c r="T58" s="62"/>
      <c r="U58" s="62"/>
      <c r="V58" s="417"/>
      <c r="W58" s="62"/>
      <c r="X58" s="415"/>
      <c r="Y58" s="417"/>
      <c r="Z58" s="415"/>
      <c r="AA58" s="417"/>
      <c r="AB58" s="62"/>
      <c r="AC58" s="62"/>
      <c r="AD58" s="62"/>
      <c r="AE58" s="62"/>
      <c r="AF58" s="62"/>
      <c r="AG58" s="62"/>
      <c r="AH58" s="62"/>
    </row>
    <row r="59" spans="14:34">
      <c r="N59" s="415"/>
      <c r="O59" s="417"/>
      <c r="P59" s="415"/>
      <c r="Q59" s="418"/>
      <c r="R59" s="62"/>
      <c r="S59" s="62"/>
      <c r="T59" s="62"/>
      <c r="U59" s="62"/>
      <c r="V59" s="417"/>
      <c r="W59" s="62"/>
      <c r="X59" s="415"/>
      <c r="Y59" s="417"/>
      <c r="Z59" s="415"/>
      <c r="AA59" s="417"/>
      <c r="AB59" s="62"/>
      <c r="AC59" s="62"/>
      <c r="AD59" s="62"/>
      <c r="AE59" s="62"/>
      <c r="AF59" s="62"/>
      <c r="AG59" s="62"/>
      <c r="AH59" s="62"/>
    </row>
    <row r="60" spans="14:34">
      <c r="N60" s="415"/>
      <c r="O60" s="417"/>
      <c r="P60" s="415"/>
      <c r="Q60" s="418"/>
      <c r="R60" s="62"/>
      <c r="S60" s="62"/>
      <c r="T60" s="62"/>
      <c r="U60" s="62"/>
      <c r="V60" s="417"/>
      <c r="W60" s="62"/>
      <c r="X60" s="415"/>
      <c r="Y60" s="417"/>
      <c r="Z60" s="415"/>
      <c r="AA60" s="417"/>
      <c r="AB60" s="62"/>
      <c r="AC60" s="62"/>
      <c r="AD60" s="62"/>
      <c r="AE60" s="62"/>
      <c r="AF60" s="62"/>
      <c r="AG60" s="62"/>
      <c r="AH60" s="62"/>
    </row>
    <row r="61" spans="14:34">
      <c r="N61" s="415"/>
      <c r="O61" s="417"/>
      <c r="P61" s="415"/>
      <c r="Q61" s="418"/>
      <c r="R61" s="62"/>
      <c r="S61" s="62"/>
      <c r="T61" s="62"/>
      <c r="U61" s="62"/>
      <c r="V61" s="417"/>
      <c r="W61" s="62"/>
      <c r="X61" s="415"/>
      <c r="Y61" s="417"/>
      <c r="Z61" s="415"/>
      <c r="AA61" s="417"/>
      <c r="AB61" s="62"/>
      <c r="AC61" s="62"/>
      <c r="AD61" s="62"/>
      <c r="AE61" s="62"/>
      <c r="AF61" s="62"/>
      <c r="AG61" s="62"/>
      <c r="AH61" s="62"/>
    </row>
    <row r="62" spans="14:34">
      <c r="N62" s="415"/>
      <c r="O62" s="417"/>
      <c r="P62" s="415"/>
      <c r="Q62" s="418"/>
      <c r="R62" s="62"/>
      <c r="S62" s="62"/>
      <c r="T62" s="62"/>
      <c r="U62" s="62"/>
      <c r="V62" s="417"/>
      <c r="W62" s="62"/>
      <c r="X62" s="415"/>
      <c r="Y62" s="417"/>
      <c r="Z62" s="415"/>
      <c r="AA62" s="417"/>
      <c r="AB62" s="62"/>
      <c r="AC62" s="62"/>
      <c r="AD62" s="62"/>
      <c r="AE62" s="62"/>
      <c r="AF62" s="62"/>
      <c r="AG62" s="62"/>
      <c r="AH62" s="62"/>
    </row>
    <row r="63" spans="14:34">
      <c r="N63" s="415"/>
      <c r="O63" s="417"/>
      <c r="P63" s="415"/>
      <c r="Q63" s="418"/>
      <c r="R63" s="62"/>
      <c r="S63" s="62"/>
      <c r="T63" s="62"/>
      <c r="U63" s="62"/>
      <c r="V63" s="417"/>
      <c r="W63" s="62"/>
      <c r="X63" s="415"/>
      <c r="Y63" s="417"/>
      <c r="Z63" s="415"/>
      <c r="AA63" s="417"/>
      <c r="AB63" s="62"/>
      <c r="AC63" s="62"/>
      <c r="AD63" s="62"/>
      <c r="AE63" s="62"/>
      <c r="AF63" s="62"/>
      <c r="AG63" s="62"/>
      <c r="AH63" s="62"/>
    </row>
    <row r="64" spans="14:34">
      <c r="N64" s="415"/>
      <c r="O64" s="417"/>
      <c r="P64" s="415"/>
      <c r="Q64" s="418"/>
      <c r="R64" s="62"/>
      <c r="S64" s="62"/>
      <c r="T64" s="62"/>
      <c r="U64" s="62"/>
      <c r="V64" s="417"/>
      <c r="W64" s="62"/>
      <c r="X64" s="415"/>
      <c r="Y64" s="417"/>
      <c r="Z64" s="415"/>
      <c r="AA64" s="417"/>
      <c r="AB64" s="62"/>
      <c r="AC64" s="62"/>
      <c r="AD64" s="62"/>
      <c r="AE64" s="62"/>
      <c r="AF64" s="62"/>
      <c r="AG64" s="62"/>
      <c r="AH64" s="62"/>
    </row>
    <row r="65" spans="14:34">
      <c r="N65" s="415"/>
      <c r="O65" s="417"/>
      <c r="P65" s="415"/>
      <c r="Q65" s="418"/>
      <c r="R65" s="62"/>
      <c r="S65" s="62"/>
      <c r="T65" s="62"/>
      <c r="U65" s="62"/>
      <c r="V65" s="417"/>
      <c r="W65" s="62"/>
      <c r="X65" s="415"/>
      <c r="Y65" s="417"/>
      <c r="Z65" s="415"/>
      <c r="AA65" s="417"/>
      <c r="AB65" s="62"/>
      <c r="AC65" s="62"/>
      <c r="AD65" s="62"/>
      <c r="AE65" s="62"/>
      <c r="AF65" s="62"/>
      <c r="AG65" s="62"/>
      <c r="AH65" s="62"/>
    </row>
    <row r="66" spans="14:34">
      <c r="N66" s="415"/>
      <c r="O66" s="417"/>
      <c r="P66" s="415"/>
      <c r="Q66" s="418"/>
      <c r="R66" s="62"/>
      <c r="S66" s="62"/>
      <c r="T66" s="62"/>
      <c r="U66" s="62"/>
      <c r="V66" s="417"/>
      <c r="W66" s="62"/>
      <c r="X66" s="415"/>
      <c r="Y66" s="417"/>
      <c r="Z66" s="415"/>
      <c r="AA66" s="417"/>
      <c r="AB66" s="62"/>
      <c r="AC66" s="62"/>
      <c r="AD66" s="62"/>
      <c r="AE66" s="62"/>
      <c r="AF66" s="62"/>
      <c r="AG66" s="62"/>
      <c r="AH66" s="62"/>
    </row>
    <row r="67" spans="14:34">
      <c r="N67" s="415"/>
      <c r="O67" s="417"/>
      <c r="P67" s="415"/>
      <c r="Q67" s="418"/>
      <c r="R67" s="62"/>
      <c r="S67" s="62"/>
      <c r="T67" s="62"/>
      <c r="U67" s="62"/>
      <c r="V67" s="417"/>
      <c r="W67" s="62"/>
      <c r="X67" s="415"/>
      <c r="Y67" s="417"/>
      <c r="Z67" s="415"/>
      <c r="AA67" s="417"/>
      <c r="AB67" s="62"/>
      <c r="AC67" s="62"/>
      <c r="AD67" s="62"/>
      <c r="AE67" s="62"/>
      <c r="AF67" s="62"/>
      <c r="AG67" s="62"/>
      <c r="AH67" s="62"/>
    </row>
    <row r="68" spans="14:34">
      <c r="N68" s="415"/>
      <c r="O68" s="417"/>
      <c r="P68" s="415"/>
      <c r="Q68" s="418"/>
      <c r="R68" s="62"/>
      <c r="S68" s="62"/>
      <c r="T68" s="62"/>
      <c r="U68" s="62"/>
      <c r="V68" s="417"/>
      <c r="W68" s="62"/>
      <c r="X68" s="415"/>
      <c r="Y68" s="417"/>
      <c r="Z68" s="415"/>
      <c r="AA68" s="417"/>
      <c r="AB68" s="62"/>
      <c r="AC68" s="62"/>
      <c r="AD68" s="62"/>
      <c r="AE68" s="62"/>
      <c r="AF68" s="62"/>
      <c r="AG68" s="62"/>
      <c r="AH68" s="62"/>
    </row>
    <row r="69" spans="14:34">
      <c r="N69" s="415"/>
      <c r="O69" s="417"/>
      <c r="P69" s="415"/>
      <c r="Q69" s="418"/>
      <c r="R69" s="62"/>
      <c r="S69" s="62"/>
      <c r="T69" s="62"/>
      <c r="U69" s="62"/>
      <c r="V69" s="417"/>
      <c r="W69" s="62"/>
      <c r="X69" s="415"/>
      <c r="Y69" s="417"/>
      <c r="Z69" s="415"/>
      <c r="AA69" s="417"/>
      <c r="AB69" s="62"/>
      <c r="AC69" s="62"/>
      <c r="AD69" s="62"/>
      <c r="AE69" s="62"/>
      <c r="AF69" s="62"/>
      <c r="AG69" s="62"/>
      <c r="AH69" s="62"/>
    </row>
    <row r="70" spans="14:34">
      <c r="N70" s="415"/>
      <c r="O70" s="417"/>
      <c r="P70" s="415"/>
      <c r="Q70" s="418"/>
      <c r="R70" s="62"/>
      <c r="S70" s="62"/>
      <c r="T70" s="62"/>
      <c r="U70" s="62"/>
      <c r="V70" s="417"/>
      <c r="W70" s="62"/>
      <c r="X70" s="415"/>
      <c r="Y70" s="417"/>
      <c r="Z70" s="415"/>
      <c r="AA70" s="417"/>
      <c r="AB70" s="62"/>
      <c r="AC70" s="62"/>
      <c r="AD70" s="62"/>
      <c r="AE70" s="62"/>
      <c r="AF70" s="62"/>
      <c r="AG70" s="62"/>
      <c r="AH70" s="62"/>
    </row>
    <row r="71" spans="14:34">
      <c r="N71" s="415"/>
      <c r="O71" s="417"/>
      <c r="P71" s="415"/>
      <c r="Q71" s="418"/>
      <c r="R71" s="62"/>
      <c r="S71" s="62"/>
      <c r="T71" s="62"/>
      <c r="U71" s="62"/>
      <c r="V71" s="417"/>
      <c r="W71" s="62"/>
      <c r="X71" s="415"/>
      <c r="Y71" s="417"/>
      <c r="Z71" s="415"/>
      <c r="AA71" s="417"/>
      <c r="AB71" s="62"/>
      <c r="AC71" s="62"/>
      <c r="AD71" s="62"/>
      <c r="AE71" s="62"/>
      <c r="AF71" s="62"/>
      <c r="AG71" s="62"/>
      <c r="AH71" s="62"/>
    </row>
    <row r="72" spans="14:34">
      <c r="N72" s="415"/>
      <c r="O72" s="417"/>
      <c r="P72" s="415"/>
      <c r="Q72" s="418"/>
      <c r="R72" s="62"/>
      <c r="S72" s="62"/>
      <c r="T72" s="62"/>
      <c r="U72" s="62"/>
      <c r="V72" s="417"/>
      <c r="W72" s="62"/>
      <c r="X72" s="415"/>
      <c r="Y72" s="417"/>
      <c r="Z72" s="415"/>
      <c r="AA72" s="417"/>
      <c r="AB72" s="62"/>
      <c r="AC72" s="62"/>
      <c r="AD72" s="62"/>
      <c r="AE72" s="62"/>
      <c r="AF72" s="62"/>
      <c r="AG72" s="62"/>
      <c r="AH72" s="62"/>
    </row>
    <row r="73" spans="14:34">
      <c r="N73" s="415"/>
      <c r="O73" s="417"/>
      <c r="P73" s="415"/>
      <c r="Q73" s="418"/>
      <c r="R73" s="62"/>
      <c r="S73" s="62"/>
      <c r="T73" s="62"/>
      <c r="U73" s="62"/>
      <c r="V73" s="417"/>
      <c r="W73" s="62"/>
      <c r="X73" s="415"/>
      <c r="Y73" s="417"/>
      <c r="Z73" s="415"/>
      <c r="AA73" s="417"/>
      <c r="AB73" s="62"/>
      <c r="AC73" s="62"/>
      <c r="AD73" s="62"/>
      <c r="AE73" s="62"/>
      <c r="AF73" s="62"/>
      <c r="AG73" s="62"/>
      <c r="AH73" s="62"/>
    </row>
    <row r="74" spans="14:34">
      <c r="N74" s="415"/>
      <c r="O74" s="417"/>
      <c r="P74" s="415"/>
      <c r="Q74" s="418"/>
      <c r="R74" s="62"/>
      <c r="S74" s="62"/>
      <c r="T74" s="62"/>
      <c r="U74" s="62"/>
      <c r="V74" s="417"/>
      <c r="W74" s="62"/>
      <c r="X74" s="415"/>
      <c r="Y74" s="417"/>
      <c r="Z74" s="415"/>
      <c r="AA74" s="417"/>
      <c r="AB74" s="62"/>
      <c r="AC74" s="62"/>
      <c r="AD74" s="62"/>
      <c r="AE74" s="62"/>
      <c r="AF74" s="62"/>
      <c r="AG74" s="62"/>
      <c r="AH74" s="62"/>
    </row>
    <row r="75" spans="14:34">
      <c r="N75" s="415"/>
      <c r="O75" s="417"/>
      <c r="P75" s="415"/>
      <c r="Q75" s="418"/>
      <c r="R75" s="62"/>
      <c r="S75" s="62"/>
      <c r="T75" s="62"/>
      <c r="U75" s="62"/>
      <c r="V75" s="417"/>
      <c r="W75" s="62"/>
      <c r="X75" s="415"/>
      <c r="Y75" s="417"/>
      <c r="Z75" s="415"/>
      <c r="AA75" s="417"/>
      <c r="AB75" s="62"/>
      <c r="AC75" s="62"/>
      <c r="AD75" s="62"/>
      <c r="AE75" s="62"/>
      <c r="AF75" s="62"/>
      <c r="AG75" s="62"/>
      <c r="AH75" s="62"/>
    </row>
    <row r="76" spans="14:34">
      <c r="N76" s="415"/>
      <c r="O76" s="417"/>
      <c r="P76" s="415"/>
      <c r="Q76" s="418"/>
      <c r="R76" s="62"/>
      <c r="S76" s="62"/>
      <c r="T76" s="62"/>
      <c r="U76" s="62"/>
      <c r="V76" s="417"/>
      <c r="W76" s="62"/>
      <c r="X76" s="415"/>
      <c r="Y76" s="417"/>
      <c r="Z76" s="415"/>
      <c r="AA76" s="417"/>
      <c r="AB76" s="62"/>
      <c r="AC76" s="62"/>
      <c r="AD76" s="62"/>
      <c r="AE76" s="62"/>
      <c r="AF76" s="62"/>
      <c r="AG76" s="62"/>
      <c r="AH76" s="62"/>
    </row>
    <row r="77" spans="14:34">
      <c r="N77" s="415"/>
      <c r="O77" s="417"/>
      <c r="P77" s="415"/>
      <c r="Q77" s="418"/>
      <c r="R77" s="62"/>
      <c r="S77" s="62"/>
      <c r="T77" s="62"/>
      <c r="U77" s="62"/>
      <c r="V77" s="417"/>
      <c r="W77" s="62"/>
      <c r="X77" s="415"/>
      <c r="Y77" s="417"/>
      <c r="Z77" s="415"/>
      <c r="AA77" s="417"/>
      <c r="AB77" s="62"/>
      <c r="AC77" s="62"/>
      <c r="AD77" s="62"/>
      <c r="AE77" s="62"/>
      <c r="AF77" s="62"/>
      <c r="AG77" s="62"/>
      <c r="AH77" s="62"/>
    </row>
    <row r="78" spans="14:34">
      <c r="N78" s="415"/>
      <c r="O78" s="417"/>
      <c r="P78" s="415"/>
      <c r="Q78" s="418"/>
      <c r="R78" s="62"/>
      <c r="S78" s="62"/>
      <c r="T78" s="62"/>
      <c r="U78" s="62"/>
      <c r="V78" s="417"/>
      <c r="W78" s="62"/>
      <c r="X78" s="415"/>
      <c r="Y78" s="417"/>
      <c r="Z78" s="415"/>
      <c r="AA78" s="417"/>
      <c r="AB78" s="62"/>
      <c r="AC78" s="62"/>
      <c r="AD78" s="62"/>
      <c r="AE78" s="62"/>
      <c r="AF78" s="62"/>
      <c r="AG78" s="62"/>
      <c r="AH78" s="62"/>
    </row>
    <row r="79" spans="14:34">
      <c r="N79" s="415"/>
      <c r="O79" s="417"/>
      <c r="P79" s="415"/>
      <c r="Q79" s="418"/>
      <c r="R79" s="62"/>
      <c r="S79" s="62"/>
      <c r="T79" s="62"/>
      <c r="U79" s="62"/>
      <c r="V79" s="417"/>
      <c r="W79" s="62"/>
      <c r="X79" s="415"/>
      <c r="Y79" s="417"/>
      <c r="Z79" s="415"/>
      <c r="AA79" s="417"/>
      <c r="AB79" s="62"/>
      <c r="AC79" s="62"/>
      <c r="AD79" s="62"/>
      <c r="AE79" s="62"/>
      <c r="AF79" s="62"/>
      <c r="AG79" s="62"/>
      <c r="AH79" s="62"/>
    </row>
    <row r="80" spans="14:34">
      <c r="N80" s="415"/>
      <c r="O80" s="417"/>
      <c r="P80" s="415"/>
      <c r="Q80" s="418"/>
      <c r="R80" s="62"/>
      <c r="S80" s="62"/>
      <c r="T80" s="62"/>
      <c r="U80" s="62"/>
      <c r="V80" s="417"/>
      <c r="W80" s="62"/>
      <c r="X80" s="415"/>
      <c r="Y80" s="417"/>
      <c r="Z80" s="415"/>
      <c r="AA80" s="417"/>
      <c r="AB80" s="62"/>
      <c r="AC80" s="62"/>
      <c r="AD80" s="62"/>
      <c r="AE80" s="62"/>
      <c r="AF80" s="62"/>
      <c r="AG80" s="62"/>
      <c r="AH80" s="62"/>
    </row>
    <row r="81" spans="14:34">
      <c r="N81" s="415"/>
      <c r="O81" s="417"/>
      <c r="P81" s="415"/>
      <c r="Q81" s="418"/>
      <c r="R81" s="62"/>
      <c r="S81" s="62"/>
      <c r="T81" s="62"/>
      <c r="U81" s="62"/>
      <c r="V81" s="417"/>
      <c r="W81" s="62"/>
      <c r="X81" s="415"/>
      <c r="Y81" s="417"/>
      <c r="Z81" s="415"/>
      <c r="AA81" s="417"/>
      <c r="AB81" s="62"/>
      <c r="AC81" s="62"/>
      <c r="AD81" s="62"/>
      <c r="AE81" s="62"/>
      <c r="AF81" s="62"/>
      <c r="AG81" s="62"/>
      <c r="AH81" s="62"/>
    </row>
    <row r="82" spans="14:34">
      <c r="N82" s="415"/>
      <c r="O82" s="417"/>
      <c r="P82" s="415"/>
      <c r="Q82" s="418"/>
      <c r="R82" s="62"/>
      <c r="S82" s="62"/>
      <c r="T82" s="62"/>
      <c r="U82" s="62"/>
      <c r="V82" s="417"/>
      <c r="W82" s="62"/>
      <c r="X82" s="415"/>
      <c r="Y82" s="417"/>
      <c r="Z82" s="415"/>
      <c r="AA82" s="417"/>
      <c r="AB82" s="62"/>
      <c r="AC82" s="62"/>
      <c r="AD82" s="62"/>
      <c r="AE82" s="62"/>
      <c r="AF82" s="62"/>
      <c r="AG82" s="62"/>
      <c r="AH82" s="62"/>
    </row>
    <row r="83" spans="14:34">
      <c r="N83" s="415"/>
      <c r="O83" s="417"/>
      <c r="P83" s="415"/>
      <c r="Q83" s="418"/>
      <c r="R83" s="62"/>
      <c r="S83" s="62"/>
      <c r="T83" s="62"/>
      <c r="U83" s="62"/>
      <c r="V83" s="417"/>
      <c r="W83" s="62"/>
      <c r="X83" s="415"/>
      <c r="Y83" s="417"/>
      <c r="Z83" s="415"/>
      <c r="AA83" s="417"/>
      <c r="AB83" s="62"/>
      <c r="AC83" s="62"/>
      <c r="AD83" s="62"/>
      <c r="AE83" s="62"/>
      <c r="AF83" s="62"/>
      <c r="AG83" s="62"/>
      <c r="AH83" s="62"/>
    </row>
    <row r="84" spans="14:34">
      <c r="N84" s="415"/>
      <c r="O84" s="417"/>
      <c r="P84" s="415"/>
      <c r="Q84" s="418"/>
      <c r="R84" s="62"/>
      <c r="S84" s="62"/>
      <c r="T84" s="62"/>
      <c r="U84" s="62"/>
      <c r="V84" s="417"/>
      <c r="W84" s="62"/>
      <c r="X84" s="415"/>
      <c r="Y84" s="417"/>
      <c r="Z84" s="415"/>
      <c r="AA84" s="417"/>
      <c r="AB84" s="62"/>
      <c r="AC84" s="62"/>
      <c r="AD84" s="62"/>
      <c r="AE84" s="62"/>
      <c r="AF84" s="62"/>
      <c r="AG84" s="62"/>
      <c r="AH84" s="62"/>
    </row>
    <row r="85" spans="14:34">
      <c r="N85" s="415"/>
      <c r="O85" s="417"/>
      <c r="P85" s="415"/>
      <c r="Q85" s="418"/>
      <c r="R85" s="62"/>
      <c r="S85" s="62"/>
      <c r="T85" s="62"/>
      <c r="U85" s="62"/>
      <c r="V85" s="417"/>
      <c r="W85" s="62"/>
      <c r="X85" s="415"/>
      <c r="Y85" s="417"/>
      <c r="Z85" s="415"/>
      <c r="AA85" s="417"/>
      <c r="AB85" s="62"/>
      <c r="AC85" s="62"/>
      <c r="AD85" s="62"/>
      <c r="AE85" s="62"/>
      <c r="AF85" s="62"/>
      <c r="AG85" s="62"/>
      <c r="AH85" s="62"/>
    </row>
    <row r="86" spans="14:34">
      <c r="N86" s="415"/>
      <c r="O86" s="417"/>
      <c r="P86" s="415"/>
      <c r="Q86" s="418"/>
      <c r="R86" s="62"/>
      <c r="S86" s="62"/>
      <c r="T86" s="62"/>
      <c r="U86" s="62"/>
      <c r="V86" s="417"/>
      <c r="W86" s="62"/>
      <c r="X86" s="415"/>
      <c r="Y86" s="417"/>
      <c r="Z86" s="415"/>
      <c r="AA86" s="417"/>
      <c r="AB86" s="62"/>
      <c r="AC86" s="62"/>
      <c r="AD86" s="62"/>
      <c r="AE86" s="62"/>
      <c r="AF86" s="62"/>
      <c r="AG86" s="62"/>
      <c r="AH86" s="62"/>
    </row>
    <row r="87" spans="14:34">
      <c r="N87" s="415"/>
      <c r="O87" s="417"/>
      <c r="P87" s="415"/>
      <c r="Q87" s="418"/>
      <c r="R87" s="62"/>
      <c r="S87" s="62"/>
      <c r="T87" s="62"/>
      <c r="U87" s="62"/>
      <c r="V87" s="417"/>
      <c r="W87" s="62"/>
      <c r="X87" s="415"/>
      <c r="Y87" s="417"/>
      <c r="Z87" s="415"/>
      <c r="AA87" s="417"/>
      <c r="AB87" s="62"/>
      <c r="AC87" s="62"/>
      <c r="AD87" s="62"/>
      <c r="AE87" s="62"/>
      <c r="AF87" s="62"/>
      <c r="AG87" s="62"/>
      <c r="AH87" s="62"/>
    </row>
    <row r="88" spans="14:34">
      <c r="N88" s="415"/>
      <c r="O88" s="417"/>
      <c r="P88" s="415"/>
      <c r="Q88" s="418"/>
      <c r="R88" s="62"/>
      <c r="S88" s="62"/>
      <c r="T88" s="62"/>
      <c r="U88" s="62"/>
      <c r="V88" s="417"/>
      <c r="W88" s="62"/>
      <c r="X88" s="415"/>
      <c r="Y88" s="417"/>
      <c r="Z88" s="415"/>
      <c r="AA88" s="417"/>
      <c r="AB88" s="62"/>
      <c r="AC88" s="62"/>
      <c r="AD88" s="62"/>
      <c r="AE88" s="62"/>
      <c r="AF88" s="62"/>
      <c r="AG88" s="62"/>
      <c r="AH88" s="62"/>
    </row>
    <row r="89" spans="14:34">
      <c r="N89" s="415"/>
      <c r="O89" s="417"/>
      <c r="P89" s="415"/>
      <c r="Q89" s="418"/>
      <c r="R89" s="62"/>
      <c r="S89" s="62"/>
      <c r="T89" s="62"/>
      <c r="U89" s="62"/>
      <c r="V89" s="417"/>
      <c r="W89" s="62"/>
      <c r="X89" s="415"/>
      <c r="Y89" s="417"/>
      <c r="Z89" s="415"/>
      <c r="AA89" s="417"/>
      <c r="AB89" s="62"/>
      <c r="AC89" s="62"/>
      <c r="AD89" s="62"/>
      <c r="AE89" s="62"/>
      <c r="AF89" s="62"/>
      <c r="AG89" s="62"/>
      <c r="AH89" s="62"/>
    </row>
    <row r="90" spans="14:34">
      <c r="N90" s="415"/>
      <c r="O90" s="417"/>
      <c r="P90" s="415"/>
      <c r="Q90" s="418"/>
      <c r="R90" s="62"/>
      <c r="S90" s="62"/>
      <c r="T90" s="62"/>
      <c r="U90" s="62"/>
      <c r="V90" s="417"/>
      <c r="W90" s="62"/>
      <c r="X90" s="415"/>
      <c r="Y90" s="417"/>
      <c r="Z90" s="415"/>
      <c r="AA90" s="417"/>
      <c r="AB90" s="62"/>
      <c r="AC90" s="62"/>
      <c r="AD90" s="62"/>
      <c r="AE90" s="62"/>
      <c r="AF90" s="62"/>
      <c r="AG90" s="62"/>
      <c r="AH90" s="62"/>
    </row>
    <row r="91" spans="14:34">
      <c r="N91" s="415"/>
      <c r="O91" s="417"/>
      <c r="P91" s="415"/>
      <c r="Q91" s="418"/>
      <c r="R91" s="62"/>
      <c r="S91" s="62"/>
      <c r="T91" s="62"/>
      <c r="U91" s="62"/>
      <c r="V91" s="417"/>
      <c r="W91" s="62"/>
      <c r="X91" s="415"/>
      <c r="Y91" s="417"/>
      <c r="Z91" s="415"/>
      <c r="AA91" s="417"/>
      <c r="AB91" s="62"/>
      <c r="AC91" s="62"/>
      <c r="AD91" s="62"/>
      <c r="AE91" s="62"/>
      <c r="AF91" s="62"/>
      <c r="AG91" s="62"/>
      <c r="AH91" s="62"/>
    </row>
    <row r="92" spans="14:34">
      <c r="N92" s="415"/>
      <c r="O92" s="417"/>
      <c r="P92" s="415"/>
      <c r="Q92" s="418"/>
      <c r="R92" s="62"/>
      <c r="S92" s="62"/>
      <c r="T92" s="62"/>
      <c r="U92" s="62"/>
      <c r="V92" s="417"/>
      <c r="W92" s="62"/>
      <c r="X92" s="415"/>
      <c r="Y92" s="417"/>
      <c r="Z92" s="415"/>
      <c r="AA92" s="417"/>
      <c r="AB92" s="62"/>
      <c r="AC92" s="62"/>
      <c r="AD92" s="62"/>
      <c r="AE92" s="62"/>
      <c r="AF92" s="62"/>
      <c r="AG92" s="62"/>
      <c r="AH92" s="62"/>
    </row>
    <row r="93" spans="14:34">
      <c r="N93" s="415"/>
      <c r="O93" s="417"/>
      <c r="P93" s="415"/>
      <c r="Q93" s="418"/>
      <c r="R93" s="62"/>
      <c r="S93" s="62"/>
      <c r="T93" s="62"/>
      <c r="U93" s="62"/>
      <c r="V93" s="417"/>
      <c r="W93" s="62"/>
      <c r="X93" s="415"/>
      <c r="Y93" s="417"/>
      <c r="Z93" s="415"/>
      <c r="AA93" s="417"/>
      <c r="AB93" s="62"/>
      <c r="AC93" s="62"/>
      <c r="AD93" s="62"/>
      <c r="AE93" s="62"/>
      <c r="AF93" s="62"/>
      <c r="AG93" s="62"/>
      <c r="AH93" s="62"/>
    </row>
    <row r="94" spans="14:34">
      <c r="N94" s="415"/>
      <c r="O94" s="417"/>
      <c r="P94" s="415"/>
      <c r="Q94" s="418"/>
      <c r="R94" s="62"/>
      <c r="S94" s="62"/>
      <c r="T94" s="62"/>
      <c r="U94" s="62"/>
      <c r="V94" s="417"/>
      <c r="W94" s="62"/>
      <c r="X94" s="415"/>
      <c r="Y94" s="417"/>
      <c r="Z94" s="415"/>
      <c r="AA94" s="417"/>
      <c r="AB94" s="62"/>
      <c r="AC94" s="62"/>
      <c r="AD94" s="62"/>
      <c r="AE94" s="62"/>
      <c r="AF94" s="62"/>
      <c r="AG94" s="62"/>
      <c r="AH94" s="62"/>
    </row>
    <row r="95" spans="14:34">
      <c r="N95" s="415"/>
      <c r="O95" s="417"/>
      <c r="P95" s="415"/>
      <c r="Q95" s="418"/>
      <c r="R95" s="62"/>
      <c r="S95" s="62"/>
      <c r="T95" s="62"/>
      <c r="U95" s="62"/>
      <c r="V95" s="417"/>
      <c r="W95" s="62"/>
      <c r="X95" s="415"/>
      <c r="Y95" s="417"/>
      <c r="Z95" s="415"/>
      <c r="AA95" s="417"/>
      <c r="AB95" s="62"/>
      <c r="AC95" s="62"/>
      <c r="AD95" s="62"/>
      <c r="AE95" s="62"/>
      <c r="AF95" s="62"/>
      <c r="AG95" s="62"/>
      <c r="AH95" s="62"/>
    </row>
    <row r="96" spans="14:34">
      <c r="N96" s="415"/>
      <c r="O96" s="417"/>
      <c r="P96" s="415"/>
      <c r="Q96" s="418"/>
      <c r="R96" s="62"/>
      <c r="S96" s="62"/>
      <c r="T96" s="62"/>
      <c r="U96" s="62"/>
      <c r="V96" s="417"/>
      <c r="W96" s="62"/>
      <c r="X96" s="415"/>
      <c r="Y96" s="417"/>
      <c r="Z96" s="415"/>
      <c r="AA96" s="417"/>
      <c r="AB96" s="62"/>
      <c r="AC96" s="62"/>
      <c r="AD96" s="62"/>
      <c r="AE96" s="62"/>
      <c r="AF96" s="62"/>
      <c r="AG96" s="62"/>
      <c r="AH96" s="62"/>
    </row>
    <row r="97" spans="14:34">
      <c r="N97" s="415"/>
      <c r="O97" s="417"/>
      <c r="P97" s="415"/>
      <c r="Q97" s="418"/>
      <c r="R97" s="62"/>
      <c r="S97" s="62"/>
      <c r="T97" s="62"/>
      <c r="U97" s="62"/>
      <c r="V97" s="417"/>
      <c r="W97" s="62"/>
      <c r="X97" s="415"/>
      <c r="Y97" s="417"/>
      <c r="Z97" s="415"/>
      <c r="AA97" s="417"/>
      <c r="AB97" s="62"/>
      <c r="AC97" s="62"/>
      <c r="AD97" s="62"/>
      <c r="AE97" s="62"/>
      <c r="AF97" s="62"/>
      <c r="AG97" s="62"/>
      <c r="AH97" s="62"/>
    </row>
    <row r="98" spans="14:34">
      <c r="N98" s="415"/>
      <c r="O98" s="417"/>
      <c r="P98" s="415"/>
      <c r="Q98" s="418"/>
      <c r="R98" s="62"/>
      <c r="S98" s="62"/>
      <c r="T98" s="62"/>
      <c r="U98" s="62"/>
      <c r="V98" s="417"/>
      <c r="W98" s="62"/>
      <c r="X98" s="415"/>
      <c r="Y98" s="417"/>
      <c r="Z98" s="415"/>
      <c r="AA98" s="417"/>
      <c r="AB98" s="62"/>
      <c r="AC98" s="62"/>
      <c r="AD98" s="62"/>
      <c r="AE98" s="62"/>
      <c r="AF98" s="62"/>
      <c r="AG98" s="62"/>
      <c r="AH98" s="62"/>
    </row>
    <row r="99" spans="14:34">
      <c r="N99" s="415"/>
      <c r="O99" s="417"/>
      <c r="P99" s="415"/>
      <c r="Q99" s="418"/>
      <c r="R99" s="62"/>
      <c r="S99" s="62"/>
      <c r="T99" s="62"/>
      <c r="U99" s="62"/>
      <c r="V99" s="417"/>
      <c r="W99" s="62"/>
      <c r="X99" s="415"/>
      <c r="Y99" s="417"/>
      <c r="Z99" s="415"/>
      <c r="AA99" s="417"/>
      <c r="AB99" s="62"/>
      <c r="AC99" s="62"/>
      <c r="AD99" s="62"/>
      <c r="AE99" s="62"/>
      <c r="AF99" s="62"/>
      <c r="AG99" s="62"/>
      <c r="AH99" s="62"/>
    </row>
    <row r="100" spans="14:34">
      <c r="N100" s="415"/>
      <c r="O100" s="417"/>
      <c r="P100" s="415"/>
      <c r="Q100" s="418"/>
      <c r="R100" s="62"/>
      <c r="S100" s="62"/>
      <c r="T100" s="62"/>
      <c r="U100" s="62"/>
      <c r="V100" s="417"/>
      <c r="W100" s="62"/>
      <c r="X100" s="415"/>
      <c r="Y100" s="417"/>
      <c r="Z100" s="415"/>
      <c r="AA100" s="417"/>
      <c r="AB100" s="62"/>
      <c r="AC100" s="62"/>
      <c r="AD100" s="62"/>
      <c r="AE100" s="62"/>
      <c r="AF100" s="62"/>
      <c r="AG100" s="62"/>
      <c r="AH100" s="62"/>
    </row>
    <row r="101" spans="14:34">
      <c r="N101" s="415"/>
      <c r="O101" s="417"/>
      <c r="P101" s="415"/>
      <c r="Q101" s="418"/>
      <c r="R101" s="62"/>
      <c r="S101" s="62"/>
      <c r="T101" s="62"/>
      <c r="U101" s="62"/>
      <c r="V101" s="417"/>
      <c r="W101" s="62"/>
      <c r="X101" s="415"/>
      <c r="Y101" s="417"/>
      <c r="Z101" s="415"/>
      <c r="AA101" s="417"/>
      <c r="AB101" s="62"/>
      <c r="AC101" s="62"/>
      <c r="AD101" s="62"/>
      <c r="AE101" s="62"/>
      <c r="AF101" s="62"/>
      <c r="AG101" s="62"/>
      <c r="AH101" s="62"/>
    </row>
    <row r="102" spans="14:34">
      <c r="N102" s="415"/>
      <c r="O102" s="417"/>
      <c r="P102" s="415"/>
      <c r="Q102" s="418"/>
      <c r="R102" s="62"/>
      <c r="S102" s="62"/>
      <c r="T102" s="62"/>
      <c r="U102" s="62"/>
      <c r="V102" s="417"/>
      <c r="W102" s="62"/>
      <c r="X102" s="415"/>
      <c r="Y102" s="417"/>
      <c r="Z102" s="415"/>
      <c r="AA102" s="417"/>
      <c r="AB102" s="62"/>
      <c r="AC102" s="62"/>
      <c r="AD102" s="62"/>
      <c r="AE102" s="62"/>
      <c r="AF102" s="62"/>
      <c r="AG102" s="62"/>
      <c r="AH102" s="62"/>
    </row>
    <row r="103" spans="14:34">
      <c r="N103" s="415"/>
      <c r="O103" s="417"/>
      <c r="P103" s="415"/>
      <c r="Q103" s="418"/>
      <c r="R103" s="62"/>
      <c r="S103" s="62"/>
      <c r="T103" s="62"/>
      <c r="U103" s="62"/>
      <c r="V103" s="417"/>
      <c r="W103" s="62"/>
      <c r="X103" s="415"/>
      <c r="Y103" s="417"/>
      <c r="Z103" s="415"/>
      <c r="AA103" s="417"/>
      <c r="AB103" s="62"/>
      <c r="AC103" s="62"/>
      <c r="AD103" s="62"/>
      <c r="AE103" s="62"/>
      <c r="AF103" s="62"/>
      <c r="AG103" s="62"/>
      <c r="AH103" s="62"/>
    </row>
    <row r="104" spans="14:34">
      <c r="N104" s="415"/>
      <c r="O104" s="417"/>
      <c r="P104" s="415"/>
      <c r="Q104" s="418"/>
      <c r="R104" s="62"/>
      <c r="S104" s="62"/>
      <c r="T104" s="62"/>
      <c r="U104" s="62"/>
      <c r="V104" s="417"/>
      <c r="W104" s="62"/>
      <c r="X104" s="415"/>
      <c r="Y104" s="417"/>
      <c r="Z104" s="415"/>
      <c r="AA104" s="417"/>
      <c r="AB104" s="62"/>
      <c r="AC104" s="62"/>
      <c r="AD104" s="62"/>
      <c r="AE104" s="62"/>
      <c r="AF104" s="62"/>
      <c r="AG104" s="62"/>
      <c r="AH104" s="62"/>
    </row>
    <row r="105" spans="14:34">
      <c r="N105" s="415"/>
      <c r="O105" s="417"/>
      <c r="P105" s="415"/>
      <c r="Q105" s="418"/>
      <c r="R105" s="62"/>
      <c r="S105" s="62"/>
      <c r="T105" s="62"/>
      <c r="U105" s="62"/>
      <c r="V105" s="417"/>
      <c r="W105" s="62"/>
      <c r="X105" s="415"/>
      <c r="Y105" s="417"/>
      <c r="Z105" s="415"/>
      <c r="AA105" s="417"/>
      <c r="AB105" s="62"/>
      <c r="AC105" s="62"/>
      <c r="AD105" s="62"/>
      <c r="AE105" s="62"/>
      <c r="AF105" s="62"/>
      <c r="AG105" s="62"/>
      <c r="AH105" s="62"/>
    </row>
    <row r="106" spans="14:34">
      <c r="N106" s="415"/>
      <c r="O106" s="417"/>
      <c r="P106" s="415"/>
      <c r="Q106" s="418"/>
      <c r="R106" s="62"/>
      <c r="S106" s="62"/>
      <c r="T106" s="62"/>
      <c r="U106" s="62"/>
      <c r="V106" s="417"/>
      <c r="W106" s="62"/>
      <c r="X106" s="415"/>
      <c r="Y106" s="417"/>
      <c r="Z106" s="415"/>
      <c r="AA106" s="417"/>
      <c r="AB106" s="62"/>
      <c r="AC106" s="62"/>
      <c r="AD106" s="62"/>
      <c r="AE106" s="62"/>
      <c r="AF106" s="62"/>
      <c r="AG106" s="62"/>
      <c r="AH106" s="62"/>
    </row>
    <row r="107" spans="14:34">
      <c r="N107" s="415"/>
      <c r="O107" s="417"/>
      <c r="P107" s="415"/>
      <c r="Q107" s="418"/>
      <c r="R107" s="62"/>
      <c r="S107" s="62"/>
      <c r="T107" s="62"/>
      <c r="U107" s="62"/>
      <c r="V107" s="417"/>
      <c r="W107" s="62"/>
      <c r="X107" s="415"/>
      <c r="Y107" s="417"/>
      <c r="Z107" s="415"/>
      <c r="AA107" s="417"/>
      <c r="AB107" s="62"/>
      <c r="AC107" s="62"/>
      <c r="AD107" s="62"/>
      <c r="AE107" s="62"/>
      <c r="AF107" s="62"/>
      <c r="AG107" s="62"/>
      <c r="AH107" s="62"/>
    </row>
    <row r="108" spans="14:34">
      <c r="N108" s="415"/>
      <c r="O108" s="417"/>
      <c r="P108" s="415"/>
      <c r="Q108" s="418"/>
      <c r="R108" s="62"/>
      <c r="S108" s="62"/>
      <c r="T108" s="62"/>
      <c r="U108" s="62"/>
      <c r="V108" s="417"/>
      <c r="W108" s="62"/>
      <c r="X108" s="415"/>
      <c r="Y108" s="417"/>
      <c r="Z108" s="415"/>
      <c r="AA108" s="417"/>
      <c r="AB108" s="62"/>
      <c r="AC108" s="62"/>
      <c r="AD108" s="62"/>
      <c r="AE108" s="62"/>
      <c r="AF108" s="62"/>
      <c r="AG108" s="62"/>
      <c r="AH108" s="62"/>
    </row>
    <row r="109" spans="14:34">
      <c r="N109" s="415"/>
      <c r="O109" s="417"/>
      <c r="P109" s="415"/>
      <c r="Q109" s="418"/>
      <c r="R109" s="62"/>
      <c r="S109" s="62"/>
      <c r="T109" s="62"/>
      <c r="U109" s="62"/>
      <c r="V109" s="417"/>
      <c r="W109" s="62"/>
      <c r="X109" s="415"/>
      <c r="Y109" s="417"/>
      <c r="Z109" s="415"/>
      <c r="AA109" s="417"/>
      <c r="AB109" s="62"/>
      <c r="AC109" s="62"/>
      <c r="AD109" s="62"/>
      <c r="AE109" s="62"/>
      <c r="AF109" s="62"/>
      <c r="AG109" s="62"/>
      <c r="AH109" s="62"/>
    </row>
    <row r="110" spans="14:34">
      <c r="N110" s="415"/>
      <c r="O110" s="417"/>
      <c r="P110" s="415"/>
      <c r="Q110" s="418"/>
      <c r="R110" s="62"/>
      <c r="S110" s="62"/>
      <c r="T110" s="62"/>
      <c r="U110" s="62"/>
      <c r="V110" s="417"/>
      <c r="W110" s="62"/>
      <c r="X110" s="415"/>
      <c r="Y110" s="417"/>
      <c r="Z110" s="415"/>
      <c r="AA110" s="417"/>
      <c r="AB110" s="62"/>
      <c r="AC110" s="62"/>
      <c r="AD110" s="62"/>
      <c r="AE110" s="62"/>
      <c r="AF110" s="62"/>
      <c r="AG110" s="62"/>
      <c r="AH110" s="62"/>
    </row>
    <row r="111" spans="14:34">
      <c r="N111" s="415"/>
      <c r="O111" s="417"/>
      <c r="P111" s="415"/>
      <c r="Q111" s="418"/>
      <c r="R111" s="62"/>
      <c r="S111" s="62"/>
      <c r="T111" s="62"/>
      <c r="U111" s="62"/>
      <c r="V111" s="417"/>
      <c r="W111" s="62"/>
      <c r="X111" s="415"/>
      <c r="Y111" s="417"/>
      <c r="Z111" s="415"/>
      <c r="AA111" s="417"/>
      <c r="AB111" s="62"/>
      <c r="AC111" s="62"/>
      <c r="AD111" s="62"/>
      <c r="AE111" s="62"/>
      <c r="AF111" s="62"/>
      <c r="AG111" s="62"/>
      <c r="AH111" s="62"/>
    </row>
    <row r="112" spans="14:34">
      <c r="N112" s="415"/>
      <c r="O112" s="417"/>
      <c r="P112" s="415"/>
      <c r="Q112" s="418"/>
      <c r="R112" s="62"/>
      <c r="S112" s="62"/>
      <c r="T112" s="62"/>
      <c r="U112" s="62"/>
      <c r="V112" s="417"/>
      <c r="W112" s="62"/>
      <c r="X112" s="415"/>
      <c r="Y112" s="417"/>
      <c r="Z112" s="415"/>
      <c r="AA112" s="417"/>
      <c r="AB112" s="62"/>
      <c r="AC112" s="62"/>
      <c r="AD112" s="62"/>
      <c r="AE112" s="62"/>
      <c r="AF112" s="62"/>
      <c r="AG112" s="62"/>
      <c r="AH112" s="62"/>
    </row>
    <row r="113" spans="14:34">
      <c r="N113" s="415"/>
      <c r="O113" s="417"/>
      <c r="P113" s="415"/>
      <c r="Q113" s="418"/>
      <c r="R113" s="62"/>
      <c r="S113" s="62"/>
      <c r="T113" s="62"/>
      <c r="U113" s="62"/>
      <c r="V113" s="417"/>
      <c r="W113" s="62"/>
      <c r="X113" s="415"/>
      <c r="Y113" s="417"/>
      <c r="Z113" s="415"/>
      <c r="AA113" s="417"/>
      <c r="AB113" s="62"/>
      <c r="AC113" s="62"/>
      <c r="AD113" s="62"/>
      <c r="AE113" s="62"/>
      <c r="AF113" s="62"/>
      <c r="AG113" s="62"/>
      <c r="AH113" s="62"/>
    </row>
    <row r="114" spans="14:34">
      <c r="N114" s="415"/>
      <c r="O114" s="417"/>
      <c r="P114" s="415"/>
      <c r="Q114" s="418"/>
      <c r="R114" s="62"/>
      <c r="S114" s="62"/>
      <c r="T114" s="62"/>
      <c r="U114" s="62"/>
      <c r="V114" s="417"/>
      <c r="W114" s="62"/>
      <c r="X114" s="415"/>
      <c r="Y114" s="417"/>
      <c r="Z114" s="415"/>
      <c r="AA114" s="417"/>
      <c r="AB114" s="62"/>
      <c r="AC114" s="62"/>
      <c r="AD114" s="62"/>
      <c r="AE114" s="62"/>
      <c r="AF114" s="62"/>
      <c r="AG114" s="62"/>
      <c r="AH114" s="62"/>
    </row>
    <row r="115" spans="14:34">
      <c r="N115" s="415"/>
      <c r="O115" s="417"/>
      <c r="P115" s="415"/>
      <c r="Q115" s="418"/>
      <c r="R115" s="62"/>
      <c r="S115" s="62"/>
      <c r="T115" s="62"/>
      <c r="U115" s="62"/>
      <c r="V115" s="417"/>
      <c r="W115" s="62"/>
      <c r="X115" s="415"/>
      <c r="Y115" s="417"/>
      <c r="Z115" s="415"/>
      <c r="AA115" s="417"/>
      <c r="AB115" s="62"/>
      <c r="AC115" s="62"/>
      <c r="AD115" s="62"/>
      <c r="AE115" s="62"/>
      <c r="AF115" s="62"/>
      <c r="AG115" s="62"/>
      <c r="AH115" s="62"/>
    </row>
    <row r="116" spans="14:34">
      <c r="N116" s="415"/>
      <c r="O116" s="417"/>
      <c r="P116" s="415"/>
      <c r="Q116" s="418"/>
      <c r="R116" s="62"/>
      <c r="S116" s="62"/>
      <c r="T116" s="62"/>
      <c r="U116" s="62"/>
      <c r="V116" s="417"/>
      <c r="W116" s="62"/>
      <c r="X116" s="415"/>
      <c r="Y116" s="417"/>
      <c r="Z116" s="415"/>
      <c r="AA116" s="417"/>
      <c r="AB116" s="62"/>
      <c r="AC116" s="62"/>
      <c r="AD116" s="62"/>
      <c r="AE116" s="62"/>
      <c r="AF116" s="62"/>
      <c r="AG116" s="62"/>
      <c r="AH116" s="62"/>
    </row>
    <row r="117" spans="14:34">
      <c r="N117" s="415"/>
      <c r="O117" s="417"/>
      <c r="P117" s="415"/>
      <c r="Q117" s="418"/>
      <c r="R117" s="62"/>
      <c r="S117" s="62"/>
      <c r="T117" s="62"/>
      <c r="U117" s="62"/>
      <c r="V117" s="417"/>
      <c r="W117" s="62"/>
      <c r="X117" s="415"/>
      <c r="Y117" s="417"/>
      <c r="Z117" s="415"/>
      <c r="AA117" s="417"/>
      <c r="AB117" s="62"/>
      <c r="AC117" s="62"/>
      <c r="AD117" s="62"/>
      <c r="AE117" s="62"/>
      <c r="AF117" s="62"/>
      <c r="AG117" s="62"/>
      <c r="AH117" s="62"/>
    </row>
    <row r="118" spans="14:34">
      <c r="N118" s="415"/>
      <c r="O118" s="417"/>
      <c r="P118" s="415"/>
      <c r="Q118" s="418"/>
      <c r="R118" s="62"/>
      <c r="S118" s="62"/>
      <c r="T118" s="62"/>
      <c r="U118" s="62"/>
      <c r="V118" s="417"/>
      <c r="W118" s="62"/>
      <c r="X118" s="415"/>
      <c r="Y118" s="417"/>
      <c r="Z118" s="415"/>
      <c r="AA118" s="417"/>
      <c r="AB118" s="62"/>
      <c r="AC118" s="62"/>
      <c r="AD118" s="62"/>
      <c r="AE118" s="62"/>
      <c r="AF118" s="62"/>
      <c r="AG118" s="62"/>
      <c r="AH118" s="62"/>
    </row>
    <row r="119" spans="14:34">
      <c r="N119" s="415"/>
      <c r="O119" s="417"/>
      <c r="P119" s="415"/>
      <c r="Q119" s="418"/>
      <c r="R119" s="62"/>
      <c r="S119" s="62"/>
      <c r="T119" s="62"/>
      <c r="U119" s="62"/>
      <c r="V119" s="417"/>
      <c r="W119" s="62"/>
      <c r="X119" s="415"/>
      <c r="Y119" s="417"/>
      <c r="Z119" s="415"/>
      <c r="AA119" s="417"/>
      <c r="AB119" s="62"/>
      <c r="AC119" s="62"/>
      <c r="AD119" s="62"/>
      <c r="AE119" s="62"/>
      <c r="AF119" s="62"/>
      <c r="AG119" s="62"/>
      <c r="AH119" s="62"/>
    </row>
    <row r="120" spans="14:34">
      <c r="N120" s="415"/>
      <c r="O120" s="417"/>
      <c r="P120" s="415"/>
      <c r="Q120" s="418"/>
      <c r="R120" s="62"/>
      <c r="S120" s="62"/>
      <c r="T120" s="62"/>
      <c r="U120" s="62"/>
      <c r="V120" s="417"/>
      <c r="W120" s="62"/>
      <c r="X120" s="415"/>
      <c r="Y120" s="417"/>
      <c r="Z120" s="415"/>
      <c r="AA120" s="417"/>
      <c r="AB120" s="62"/>
      <c r="AC120" s="62"/>
      <c r="AD120" s="62"/>
      <c r="AE120" s="62"/>
      <c r="AF120" s="62"/>
      <c r="AG120" s="62"/>
      <c r="AH120" s="62"/>
    </row>
    <row r="121" spans="14:34">
      <c r="N121" s="415"/>
      <c r="O121" s="417"/>
      <c r="P121" s="415"/>
      <c r="Q121" s="418"/>
      <c r="R121" s="62"/>
      <c r="S121" s="62"/>
      <c r="T121" s="62"/>
      <c r="U121" s="62"/>
      <c r="V121" s="417"/>
      <c r="W121" s="62"/>
      <c r="X121" s="415"/>
      <c r="Y121" s="417"/>
      <c r="Z121" s="415"/>
      <c r="AA121" s="417"/>
      <c r="AB121" s="62"/>
      <c r="AC121" s="62"/>
      <c r="AD121" s="62"/>
      <c r="AE121" s="62"/>
      <c r="AF121" s="62"/>
      <c r="AG121" s="62"/>
      <c r="AH121" s="62"/>
    </row>
    <row r="122" spans="14:34">
      <c r="N122" s="415"/>
      <c r="O122" s="417"/>
      <c r="P122" s="415"/>
      <c r="Q122" s="418"/>
      <c r="R122" s="62"/>
      <c r="S122" s="62"/>
      <c r="T122" s="62"/>
      <c r="U122" s="62"/>
      <c r="V122" s="417"/>
      <c r="W122" s="62"/>
      <c r="X122" s="415"/>
      <c r="Y122" s="417"/>
      <c r="Z122" s="415"/>
      <c r="AA122" s="417"/>
      <c r="AB122" s="62"/>
      <c r="AC122" s="62"/>
      <c r="AD122" s="62"/>
      <c r="AE122" s="62"/>
      <c r="AF122" s="62"/>
      <c r="AG122" s="62"/>
      <c r="AH122" s="62"/>
    </row>
    <row r="123" spans="14:34">
      <c r="N123" s="415"/>
      <c r="O123" s="417"/>
      <c r="P123" s="415"/>
      <c r="Q123" s="418"/>
      <c r="R123" s="62"/>
      <c r="S123" s="62"/>
      <c r="T123" s="62"/>
      <c r="U123" s="62"/>
      <c r="V123" s="417"/>
      <c r="W123" s="62"/>
      <c r="X123" s="415"/>
      <c r="Y123" s="417"/>
      <c r="Z123" s="415"/>
      <c r="AA123" s="417"/>
      <c r="AB123" s="62"/>
      <c r="AC123" s="62"/>
      <c r="AD123" s="62"/>
      <c r="AE123" s="62"/>
      <c r="AF123" s="62"/>
      <c r="AG123" s="62"/>
      <c r="AH123" s="62"/>
    </row>
    <row r="124" spans="14:34">
      <c r="N124" s="415"/>
      <c r="O124" s="417"/>
      <c r="P124" s="415"/>
      <c r="Q124" s="418"/>
      <c r="R124" s="62"/>
      <c r="S124" s="62"/>
      <c r="T124" s="62"/>
      <c r="U124" s="62"/>
      <c r="V124" s="417"/>
      <c r="W124" s="62"/>
      <c r="X124" s="415"/>
      <c r="Y124" s="417"/>
      <c r="Z124" s="415"/>
      <c r="AA124" s="417"/>
      <c r="AB124" s="62"/>
      <c r="AC124" s="62"/>
      <c r="AD124" s="62"/>
      <c r="AE124" s="62"/>
      <c r="AF124" s="62"/>
      <c r="AG124" s="62"/>
      <c r="AH124" s="62"/>
    </row>
    <row r="125" spans="14:34">
      <c r="N125" s="415"/>
      <c r="O125" s="417"/>
      <c r="P125" s="415"/>
      <c r="Q125" s="418"/>
      <c r="R125" s="62"/>
      <c r="S125" s="62"/>
      <c r="T125" s="62"/>
      <c r="U125" s="62"/>
      <c r="V125" s="417"/>
      <c r="W125" s="62"/>
      <c r="X125" s="415"/>
      <c r="Y125" s="417"/>
      <c r="Z125" s="415"/>
      <c r="AA125" s="417"/>
      <c r="AB125" s="62"/>
      <c r="AC125" s="62"/>
      <c r="AD125" s="62"/>
      <c r="AE125" s="62"/>
      <c r="AF125" s="62"/>
      <c r="AG125" s="62"/>
      <c r="AH125" s="62"/>
    </row>
    <row r="126" spans="14:34">
      <c r="N126" s="415"/>
      <c r="O126" s="417"/>
      <c r="P126" s="415"/>
      <c r="Q126" s="418"/>
      <c r="R126" s="62"/>
      <c r="S126" s="62"/>
      <c r="T126" s="62"/>
      <c r="U126" s="62"/>
      <c r="V126" s="417"/>
      <c r="W126" s="62"/>
      <c r="X126" s="415"/>
      <c r="Y126" s="417"/>
      <c r="Z126" s="415"/>
      <c r="AA126" s="417"/>
      <c r="AB126" s="62"/>
      <c r="AC126" s="62"/>
      <c r="AD126" s="62"/>
      <c r="AE126" s="62"/>
      <c r="AF126" s="62"/>
      <c r="AG126" s="62"/>
      <c r="AH126" s="62"/>
    </row>
    <row r="127" spans="14:34">
      <c r="N127" s="415"/>
      <c r="O127" s="417"/>
      <c r="P127" s="415"/>
      <c r="Q127" s="418"/>
      <c r="R127" s="62"/>
      <c r="S127" s="62"/>
      <c r="T127" s="62"/>
      <c r="U127" s="62"/>
      <c r="V127" s="417"/>
      <c r="W127" s="62"/>
      <c r="X127" s="415"/>
      <c r="Y127" s="417"/>
      <c r="Z127" s="415"/>
      <c r="AA127" s="417"/>
      <c r="AB127" s="62"/>
      <c r="AC127" s="62"/>
      <c r="AD127" s="62"/>
      <c r="AE127" s="62"/>
      <c r="AF127" s="62"/>
      <c r="AG127" s="62"/>
      <c r="AH127" s="62"/>
    </row>
    <row r="128" spans="14:34">
      <c r="N128" s="415"/>
      <c r="O128" s="417"/>
      <c r="P128" s="415"/>
      <c r="Q128" s="418"/>
      <c r="R128" s="62"/>
      <c r="S128" s="62"/>
      <c r="T128" s="62"/>
      <c r="U128" s="62"/>
      <c r="V128" s="417"/>
      <c r="W128" s="62"/>
      <c r="X128" s="415"/>
      <c r="Y128" s="417"/>
      <c r="Z128" s="415"/>
      <c r="AA128" s="417"/>
      <c r="AB128" s="62"/>
      <c r="AC128" s="62"/>
      <c r="AD128" s="62"/>
      <c r="AE128" s="62"/>
      <c r="AF128" s="62"/>
      <c r="AG128" s="62"/>
      <c r="AH128" s="62"/>
    </row>
    <row r="129" spans="14:34">
      <c r="N129" s="415"/>
      <c r="O129" s="417"/>
      <c r="P129" s="415"/>
      <c r="Q129" s="418"/>
      <c r="R129" s="62"/>
      <c r="S129" s="62"/>
      <c r="T129" s="62"/>
      <c r="U129" s="62"/>
      <c r="V129" s="417"/>
      <c r="W129" s="62"/>
      <c r="X129" s="415"/>
      <c r="Y129" s="417"/>
      <c r="Z129" s="415"/>
      <c r="AA129" s="417"/>
      <c r="AB129" s="62"/>
      <c r="AC129" s="62"/>
      <c r="AD129" s="62"/>
      <c r="AE129" s="62"/>
      <c r="AF129" s="62"/>
      <c r="AG129" s="62"/>
      <c r="AH129" s="62"/>
    </row>
    <row r="130" spans="14:34">
      <c r="N130" s="415"/>
      <c r="O130" s="417"/>
      <c r="P130" s="415"/>
      <c r="Q130" s="418"/>
      <c r="R130" s="62"/>
      <c r="S130" s="62"/>
      <c r="T130" s="62"/>
      <c r="U130" s="62"/>
      <c r="V130" s="417"/>
      <c r="W130" s="62"/>
      <c r="X130" s="415"/>
      <c r="Y130" s="417"/>
      <c r="Z130" s="415"/>
      <c r="AA130" s="417"/>
      <c r="AB130" s="62"/>
      <c r="AC130" s="62"/>
      <c r="AD130" s="62"/>
      <c r="AE130" s="62"/>
      <c r="AF130" s="62"/>
      <c r="AG130" s="62"/>
      <c r="AH130" s="62"/>
    </row>
    <row r="131" spans="14:34">
      <c r="N131" s="415"/>
      <c r="O131" s="417"/>
      <c r="P131" s="415"/>
      <c r="Q131" s="418"/>
      <c r="R131" s="62"/>
      <c r="S131" s="62"/>
      <c r="T131" s="62"/>
      <c r="U131" s="62"/>
      <c r="V131" s="417"/>
      <c r="W131" s="62"/>
      <c r="X131" s="415"/>
      <c r="Y131" s="417"/>
      <c r="Z131" s="415"/>
      <c r="AA131" s="417"/>
      <c r="AB131" s="62"/>
      <c r="AC131" s="62"/>
      <c r="AD131" s="62"/>
      <c r="AE131" s="62"/>
      <c r="AF131" s="62"/>
      <c r="AG131" s="62"/>
      <c r="AH131" s="62"/>
    </row>
    <row r="132" spans="14:34">
      <c r="N132" s="415"/>
      <c r="O132" s="417"/>
      <c r="P132" s="415"/>
      <c r="Q132" s="418"/>
      <c r="R132" s="62"/>
      <c r="S132" s="62"/>
      <c r="T132" s="62"/>
      <c r="U132" s="62"/>
      <c r="V132" s="417"/>
      <c r="W132" s="62"/>
      <c r="X132" s="415"/>
      <c r="Y132" s="417"/>
      <c r="Z132" s="415"/>
      <c r="AA132" s="417"/>
      <c r="AB132" s="62"/>
      <c r="AC132" s="62"/>
      <c r="AD132" s="62"/>
      <c r="AE132" s="62"/>
      <c r="AF132" s="62"/>
      <c r="AG132" s="62"/>
      <c r="AH132" s="62"/>
    </row>
    <row r="133" spans="14:34">
      <c r="N133" s="415"/>
      <c r="O133" s="417"/>
      <c r="P133" s="415"/>
      <c r="Q133" s="418"/>
      <c r="R133" s="62"/>
      <c r="S133" s="62"/>
      <c r="T133" s="62"/>
      <c r="U133" s="62"/>
      <c r="V133" s="417"/>
      <c r="W133" s="62"/>
      <c r="X133" s="415"/>
      <c r="Y133" s="417"/>
      <c r="Z133" s="415"/>
      <c r="AA133" s="417"/>
      <c r="AB133" s="62"/>
      <c r="AC133" s="62"/>
      <c r="AD133" s="62"/>
      <c r="AE133" s="62"/>
      <c r="AF133" s="62"/>
      <c r="AG133" s="62"/>
      <c r="AH133" s="62"/>
    </row>
    <row r="134" spans="14:34">
      <c r="N134" s="415"/>
      <c r="O134" s="417"/>
      <c r="P134" s="415"/>
      <c r="Q134" s="418"/>
      <c r="R134" s="62"/>
      <c r="S134" s="62"/>
      <c r="T134" s="62"/>
      <c r="U134" s="62"/>
      <c r="V134" s="417"/>
      <c r="W134" s="62"/>
      <c r="X134" s="415"/>
      <c r="Y134" s="417"/>
      <c r="Z134" s="415"/>
      <c r="AA134" s="417"/>
      <c r="AB134" s="62"/>
      <c r="AC134" s="62"/>
      <c r="AD134" s="62"/>
      <c r="AE134" s="62"/>
      <c r="AF134" s="62"/>
      <c r="AG134" s="62"/>
      <c r="AH134" s="62"/>
    </row>
    <row r="135" spans="14:34">
      <c r="N135" s="415"/>
      <c r="O135" s="417"/>
      <c r="P135" s="415"/>
      <c r="Q135" s="418"/>
      <c r="R135" s="62"/>
      <c r="S135" s="62"/>
      <c r="T135" s="62"/>
      <c r="U135" s="62"/>
      <c r="V135" s="417"/>
      <c r="W135" s="62"/>
      <c r="X135" s="415"/>
      <c r="Y135" s="417"/>
      <c r="Z135" s="415"/>
      <c r="AA135" s="417"/>
      <c r="AB135" s="62"/>
      <c r="AC135" s="62"/>
      <c r="AD135" s="62"/>
      <c r="AE135" s="62"/>
      <c r="AF135" s="62"/>
      <c r="AG135" s="62"/>
      <c r="AH135" s="62"/>
    </row>
    <row r="136" spans="14:34">
      <c r="N136" s="415"/>
      <c r="O136" s="417"/>
      <c r="P136" s="415"/>
      <c r="Q136" s="418"/>
      <c r="R136" s="62"/>
      <c r="S136" s="62"/>
      <c r="T136" s="62"/>
      <c r="U136" s="62"/>
      <c r="V136" s="417"/>
      <c r="W136" s="62"/>
      <c r="X136" s="415"/>
      <c r="Y136" s="417"/>
      <c r="Z136" s="415"/>
      <c r="AA136" s="417"/>
      <c r="AB136" s="62"/>
      <c r="AC136" s="62"/>
      <c r="AD136" s="62"/>
      <c r="AE136" s="62"/>
      <c r="AF136" s="62"/>
      <c r="AG136" s="62"/>
      <c r="AH136" s="62"/>
    </row>
    <row r="137" spans="14:34">
      <c r="N137" s="415"/>
      <c r="O137" s="417"/>
      <c r="P137" s="415"/>
      <c r="Q137" s="418"/>
      <c r="R137" s="62"/>
      <c r="S137" s="62"/>
      <c r="T137" s="62"/>
      <c r="U137" s="62"/>
      <c r="V137" s="417"/>
      <c r="W137" s="62"/>
      <c r="X137" s="415"/>
      <c r="Y137" s="417"/>
      <c r="Z137" s="415"/>
      <c r="AA137" s="417"/>
      <c r="AB137" s="62"/>
      <c r="AC137" s="62"/>
      <c r="AD137" s="62"/>
      <c r="AE137" s="62"/>
      <c r="AF137" s="62"/>
      <c r="AG137" s="62"/>
      <c r="AH137" s="62"/>
    </row>
    <row r="138" spans="14:34">
      <c r="N138" s="415"/>
      <c r="O138" s="417"/>
      <c r="P138" s="415"/>
      <c r="Q138" s="418"/>
      <c r="R138" s="62"/>
      <c r="S138" s="62"/>
      <c r="T138" s="62"/>
      <c r="U138" s="62"/>
      <c r="V138" s="417"/>
      <c r="W138" s="62"/>
      <c r="X138" s="415"/>
      <c r="Y138" s="417"/>
      <c r="Z138" s="415"/>
      <c r="AA138" s="417"/>
      <c r="AB138" s="62"/>
      <c r="AC138" s="62"/>
      <c r="AD138" s="62"/>
      <c r="AE138" s="62"/>
      <c r="AF138" s="62"/>
      <c r="AG138" s="62"/>
      <c r="AH138" s="62"/>
    </row>
    <row r="139" spans="14:34">
      <c r="N139" s="415"/>
      <c r="O139" s="417"/>
      <c r="P139" s="415"/>
      <c r="Q139" s="418"/>
      <c r="R139" s="62"/>
      <c r="S139" s="62"/>
      <c r="T139" s="62"/>
      <c r="U139" s="62"/>
      <c r="V139" s="417"/>
      <c r="W139" s="62"/>
      <c r="X139" s="415"/>
      <c r="Y139" s="417"/>
      <c r="Z139" s="415"/>
      <c r="AA139" s="417"/>
      <c r="AB139" s="62"/>
      <c r="AC139" s="62"/>
      <c r="AD139" s="62"/>
      <c r="AE139" s="62"/>
      <c r="AF139" s="62"/>
      <c r="AG139" s="62"/>
      <c r="AH139" s="62"/>
    </row>
    <row r="140" spans="14:34">
      <c r="N140" s="415"/>
      <c r="O140" s="417"/>
      <c r="P140" s="415"/>
      <c r="Q140" s="418"/>
      <c r="R140" s="62"/>
      <c r="S140" s="62"/>
      <c r="T140" s="62"/>
      <c r="U140" s="62"/>
      <c r="V140" s="417"/>
      <c r="W140" s="62"/>
      <c r="X140" s="415"/>
      <c r="Y140" s="417"/>
      <c r="Z140" s="415"/>
      <c r="AA140" s="417"/>
      <c r="AB140" s="62"/>
      <c r="AC140" s="62"/>
      <c r="AD140" s="62"/>
      <c r="AE140" s="62"/>
      <c r="AF140" s="62"/>
      <c r="AG140" s="62"/>
      <c r="AH140" s="62"/>
    </row>
    <row r="141" spans="14:34">
      <c r="N141" s="415"/>
      <c r="O141" s="417"/>
      <c r="P141" s="415"/>
      <c r="Q141" s="418"/>
      <c r="R141" s="62"/>
      <c r="S141" s="62"/>
      <c r="T141" s="62"/>
      <c r="U141" s="62"/>
      <c r="V141" s="417"/>
      <c r="W141" s="62"/>
      <c r="X141" s="415"/>
      <c r="Y141" s="417"/>
      <c r="Z141" s="415"/>
      <c r="AA141" s="417"/>
      <c r="AB141" s="62"/>
      <c r="AC141" s="62"/>
      <c r="AD141" s="62"/>
      <c r="AE141" s="62"/>
      <c r="AF141" s="62"/>
      <c r="AG141" s="62"/>
      <c r="AH141" s="62"/>
    </row>
    <row r="142" spans="14:34">
      <c r="N142" s="415"/>
      <c r="O142" s="417"/>
      <c r="P142" s="415"/>
      <c r="Q142" s="418"/>
      <c r="R142" s="62"/>
      <c r="S142" s="62"/>
      <c r="T142" s="62"/>
      <c r="U142" s="62"/>
      <c r="V142" s="417"/>
      <c r="W142" s="62"/>
      <c r="X142" s="415"/>
      <c r="Y142" s="417"/>
      <c r="Z142" s="415"/>
      <c r="AA142" s="417"/>
      <c r="AB142" s="62"/>
      <c r="AC142" s="62"/>
      <c r="AD142" s="62"/>
      <c r="AE142" s="62"/>
      <c r="AF142" s="62"/>
      <c r="AG142" s="62"/>
      <c r="AH142" s="62"/>
    </row>
    <row r="143" spans="14:34">
      <c r="N143" s="415"/>
      <c r="O143" s="417"/>
      <c r="P143" s="415"/>
      <c r="Q143" s="418"/>
      <c r="R143" s="62"/>
      <c r="S143" s="62"/>
      <c r="T143" s="62"/>
      <c r="U143" s="62"/>
      <c r="V143" s="417"/>
      <c r="W143" s="62"/>
      <c r="X143" s="415"/>
      <c r="Y143" s="417"/>
      <c r="Z143" s="415"/>
      <c r="AA143" s="417"/>
      <c r="AB143" s="62"/>
      <c r="AC143" s="62"/>
      <c r="AD143" s="62"/>
      <c r="AE143" s="62"/>
      <c r="AF143" s="62"/>
      <c r="AG143" s="62"/>
      <c r="AH143" s="62"/>
    </row>
    <row r="144" spans="14:34">
      <c r="N144" s="415"/>
      <c r="O144" s="417"/>
      <c r="P144" s="415"/>
      <c r="Q144" s="418"/>
      <c r="R144" s="62"/>
      <c r="S144" s="62"/>
      <c r="T144" s="62"/>
      <c r="U144" s="62"/>
      <c r="V144" s="417"/>
      <c r="W144" s="62"/>
      <c r="X144" s="415"/>
      <c r="Y144" s="417"/>
      <c r="Z144" s="415"/>
      <c r="AA144" s="417"/>
      <c r="AB144" s="62"/>
      <c r="AC144" s="62"/>
      <c r="AD144" s="62"/>
      <c r="AE144" s="62"/>
      <c r="AF144" s="62"/>
      <c r="AG144" s="62"/>
      <c r="AH144" s="62"/>
    </row>
    <row r="145" spans="14:34">
      <c r="N145" s="415"/>
      <c r="O145" s="417"/>
      <c r="P145" s="415"/>
      <c r="Q145" s="418"/>
      <c r="R145" s="62"/>
      <c r="S145" s="62"/>
      <c r="T145" s="62"/>
      <c r="U145" s="62"/>
      <c r="V145" s="417"/>
      <c r="W145" s="62"/>
      <c r="X145" s="415"/>
      <c r="Y145" s="417"/>
      <c r="Z145" s="415"/>
      <c r="AA145" s="417"/>
      <c r="AB145" s="62"/>
      <c r="AC145" s="62"/>
      <c r="AD145" s="62"/>
      <c r="AE145" s="62"/>
      <c r="AF145" s="62"/>
      <c r="AG145" s="62"/>
      <c r="AH145" s="62"/>
    </row>
    <row r="146" spans="14:34">
      <c r="N146" s="415"/>
      <c r="O146" s="417"/>
      <c r="P146" s="415"/>
      <c r="Q146" s="418"/>
      <c r="R146" s="62"/>
      <c r="S146" s="62"/>
      <c r="T146" s="62"/>
      <c r="U146" s="62"/>
      <c r="V146" s="417"/>
      <c r="W146" s="62"/>
      <c r="X146" s="415"/>
      <c r="Y146" s="417"/>
      <c r="Z146" s="415"/>
      <c r="AA146" s="417"/>
      <c r="AB146" s="62"/>
      <c r="AC146" s="62"/>
      <c r="AD146" s="62"/>
      <c r="AE146" s="62"/>
      <c r="AF146" s="62"/>
      <c r="AG146" s="62"/>
      <c r="AH146" s="62"/>
    </row>
    <row r="147" spans="14:34">
      <c r="N147" s="415"/>
      <c r="O147" s="417"/>
      <c r="P147" s="415"/>
      <c r="Q147" s="418"/>
      <c r="R147" s="62"/>
      <c r="S147" s="62"/>
      <c r="T147" s="62"/>
      <c r="U147" s="62"/>
      <c r="V147" s="417"/>
      <c r="W147" s="62"/>
      <c r="X147" s="415"/>
      <c r="Y147" s="417"/>
      <c r="Z147" s="415"/>
      <c r="AA147" s="417"/>
      <c r="AB147" s="62"/>
      <c r="AC147" s="62"/>
      <c r="AD147" s="62"/>
      <c r="AE147" s="62"/>
      <c r="AF147" s="62"/>
      <c r="AG147" s="62"/>
      <c r="AH147" s="62"/>
    </row>
    <row r="148" spans="14:34">
      <c r="N148" s="415"/>
      <c r="O148" s="417"/>
      <c r="P148" s="415"/>
      <c r="Q148" s="418"/>
      <c r="R148" s="62"/>
      <c r="S148" s="62"/>
      <c r="T148" s="62"/>
      <c r="U148" s="62"/>
      <c r="V148" s="417"/>
      <c r="W148" s="62"/>
      <c r="X148" s="415"/>
      <c r="Y148" s="417"/>
      <c r="Z148" s="415"/>
      <c r="AA148" s="417"/>
      <c r="AB148" s="62"/>
      <c r="AC148" s="62"/>
      <c r="AD148" s="62"/>
      <c r="AE148" s="62"/>
      <c r="AF148" s="62"/>
      <c r="AG148" s="62"/>
      <c r="AH148" s="62"/>
    </row>
    <row r="149" spans="14:34">
      <c r="N149" s="415"/>
      <c r="O149" s="417"/>
      <c r="P149" s="415"/>
      <c r="Q149" s="418"/>
      <c r="R149" s="62"/>
      <c r="S149" s="62"/>
      <c r="T149" s="62"/>
      <c r="U149" s="62"/>
      <c r="V149" s="417"/>
      <c r="W149" s="62"/>
      <c r="X149" s="415"/>
      <c r="Y149" s="417"/>
      <c r="Z149" s="415"/>
      <c r="AA149" s="417"/>
      <c r="AB149" s="62"/>
      <c r="AC149" s="62"/>
      <c r="AD149" s="62"/>
      <c r="AE149" s="62"/>
      <c r="AF149" s="62"/>
      <c r="AG149" s="62"/>
      <c r="AH149" s="62"/>
    </row>
    <row r="150" spans="14:34">
      <c r="N150" s="415"/>
      <c r="O150" s="417"/>
      <c r="P150" s="415"/>
      <c r="Q150" s="418"/>
      <c r="R150" s="62"/>
      <c r="S150" s="62"/>
      <c r="T150" s="62"/>
      <c r="U150" s="62"/>
      <c r="V150" s="417"/>
      <c r="W150" s="62"/>
      <c r="X150" s="415"/>
      <c r="Y150" s="417"/>
      <c r="Z150" s="415"/>
      <c r="AA150" s="417"/>
      <c r="AB150" s="62"/>
      <c r="AC150" s="62"/>
      <c r="AD150" s="62"/>
      <c r="AE150" s="62"/>
      <c r="AF150" s="62"/>
      <c r="AG150" s="62"/>
      <c r="AH150" s="62"/>
    </row>
    <row r="151" spans="14:34">
      <c r="N151" s="415"/>
      <c r="O151" s="417"/>
      <c r="P151" s="415"/>
      <c r="Q151" s="418"/>
      <c r="R151" s="62"/>
      <c r="S151" s="62"/>
      <c r="T151" s="62"/>
      <c r="U151" s="62"/>
      <c r="V151" s="417"/>
      <c r="W151" s="62"/>
      <c r="X151" s="415"/>
      <c r="Y151" s="417"/>
      <c r="Z151" s="415"/>
      <c r="AA151" s="417"/>
      <c r="AB151" s="62"/>
      <c r="AC151" s="62"/>
      <c r="AD151" s="62"/>
      <c r="AE151" s="62"/>
      <c r="AF151" s="62"/>
      <c r="AG151" s="62"/>
      <c r="AH151" s="62"/>
    </row>
    <row r="152" spans="14:34">
      <c r="N152" s="415"/>
      <c r="O152" s="417"/>
      <c r="P152" s="415"/>
      <c r="Q152" s="418"/>
      <c r="R152" s="62"/>
      <c r="S152" s="62"/>
      <c r="T152" s="62"/>
      <c r="U152" s="62"/>
      <c r="V152" s="417"/>
      <c r="W152" s="62"/>
      <c r="X152" s="415"/>
      <c r="Y152" s="417"/>
      <c r="Z152" s="415"/>
      <c r="AA152" s="417"/>
      <c r="AB152" s="62"/>
      <c r="AC152" s="62"/>
      <c r="AD152" s="62"/>
      <c r="AE152" s="62"/>
      <c r="AF152" s="62"/>
      <c r="AG152" s="62"/>
      <c r="AH152" s="62"/>
    </row>
    <row r="153" spans="14:34">
      <c r="N153" s="415"/>
      <c r="O153" s="417"/>
      <c r="P153" s="415"/>
      <c r="Q153" s="418"/>
      <c r="R153" s="62"/>
      <c r="S153" s="62"/>
      <c r="T153" s="62"/>
      <c r="U153" s="62"/>
      <c r="V153" s="417"/>
      <c r="W153" s="62"/>
      <c r="X153" s="415"/>
      <c r="Y153" s="417"/>
      <c r="Z153" s="415"/>
      <c r="AA153" s="417"/>
      <c r="AB153" s="62"/>
      <c r="AC153" s="62"/>
      <c r="AD153" s="62"/>
      <c r="AE153" s="62"/>
      <c r="AF153" s="62"/>
      <c r="AG153" s="62"/>
      <c r="AH153" s="62"/>
    </row>
    <row r="154" spans="14:34">
      <c r="N154" s="415"/>
      <c r="O154" s="417"/>
      <c r="P154" s="415"/>
      <c r="Q154" s="418"/>
      <c r="R154" s="62"/>
      <c r="S154" s="62"/>
      <c r="T154" s="62"/>
      <c r="U154" s="62"/>
      <c r="V154" s="417"/>
      <c r="W154" s="62"/>
      <c r="X154" s="415"/>
      <c r="Y154" s="417"/>
      <c r="Z154" s="415"/>
      <c r="AA154" s="417"/>
      <c r="AB154" s="62"/>
      <c r="AC154" s="62"/>
      <c r="AD154" s="62"/>
      <c r="AE154" s="62"/>
      <c r="AF154" s="62"/>
      <c r="AG154" s="62"/>
      <c r="AH154" s="62"/>
    </row>
    <row r="155" spans="14:34">
      <c r="N155" s="415"/>
      <c r="O155" s="417"/>
      <c r="P155" s="415"/>
      <c r="Q155" s="418"/>
      <c r="R155" s="62"/>
      <c r="S155" s="62"/>
      <c r="T155" s="62"/>
      <c r="U155" s="62"/>
      <c r="V155" s="417"/>
      <c r="W155" s="62"/>
      <c r="X155" s="415"/>
      <c r="Y155" s="417"/>
      <c r="Z155" s="415"/>
      <c r="AA155" s="417"/>
      <c r="AB155" s="62"/>
      <c r="AC155" s="62"/>
      <c r="AD155" s="62"/>
      <c r="AE155" s="62"/>
      <c r="AF155" s="62"/>
      <c r="AG155" s="62"/>
      <c r="AH155" s="62"/>
    </row>
    <row r="156" spans="14:34">
      <c r="N156" s="415"/>
      <c r="O156" s="417"/>
      <c r="P156" s="415"/>
      <c r="Q156" s="418"/>
      <c r="R156" s="62"/>
      <c r="S156" s="62"/>
      <c r="T156" s="62"/>
      <c r="U156" s="62"/>
      <c r="V156" s="417"/>
      <c r="W156" s="62"/>
      <c r="X156" s="415"/>
      <c r="Y156" s="417"/>
      <c r="Z156" s="415"/>
      <c r="AA156" s="417"/>
      <c r="AB156" s="62"/>
      <c r="AC156" s="62"/>
      <c r="AD156" s="62"/>
      <c r="AE156" s="62"/>
      <c r="AF156" s="62"/>
      <c r="AG156" s="62"/>
      <c r="AH156" s="62"/>
    </row>
    <row r="157" spans="14:34">
      <c r="N157" s="415"/>
      <c r="O157" s="417"/>
      <c r="P157" s="415"/>
      <c r="Q157" s="418"/>
      <c r="R157" s="62"/>
      <c r="S157" s="62"/>
      <c r="T157" s="62"/>
      <c r="U157" s="62"/>
      <c r="V157" s="417"/>
      <c r="W157" s="62"/>
      <c r="X157" s="415"/>
      <c r="Y157" s="417"/>
      <c r="Z157" s="415"/>
      <c r="AA157" s="417"/>
      <c r="AB157" s="62"/>
      <c r="AC157" s="62"/>
      <c r="AD157" s="62"/>
      <c r="AE157" s="62"/>
      <c r="AF157" s="62"/>
      <c r="AG157" s="62"/>
      <c r="AH157" s="62"/>
    </row>
    <row r="158" spans="14:34">
      <c r="N158" s="415"/>
      <c r="O158" s="417"/>
      <c r="P158" s="415"/>
      <c r="Q158" s="418"/>
      <c r="R158" s="62"/>
      <c r="S158" s="62"/>
      <c r="T158" s="62"/>
      <c r="U158" s="62"/>
      <c r="V158" s="417"/>
      <c r="W158" s="62"/>
      <c r="X158" s="415"/>
      <c r="Y158" s="417"/>
      <c r="Z158" s="415"/>
      <c r="AA158" s="417"/>
      <c r="AB158" s="62"/>
      <c r="AC158" s="62"/>
      <c r="AD158" s="62"/>
      <c r="AE158" s="62"/>
      <c r="AF158" s="62"/>
      <c r="AG158" s="62"/>
      <c r="AH158" s="62"/>
    </row>
    <row r="159" spans="14:34">
      <c r="N159" s="415"/>
      <c r="O159" s="417"/>
      <c r="P159" s="415"/>
      <c r="Q159" s="418"/>
      <c r="R159" s="62"/>
      <c r="S159" s="62"/>
      <c r="T159" s="62"/>
      <c r="U159" s="62"/>
      <c r="V159" s="417"/>
      <c r="W159" s="62"/>
      <c r="X159" s="415"/>
      <c r="Y159" s="417"/>
      <c r="Z159" s="415"/>
      <c r="AA159" s="417"/>
      <c r="AB159" s="62"/>
      <c r="AC159" s="62"/>
      <c r="AD159" s="62"/>
      <c r="AE159" s="62"/>
      <c r="AF159" s="62"/>
      <c r="AG159" s="62"/>
      <c r="AH159" s="62"/>
    </row>
    <row r="160" spans="14:34">
      <c r="N160" s="415"/>
      <c r="O160" s="417"/>
      <c r="P160" s="415"/>
      <c r="Q160" s="418"/>
      <c r="R160" s="62"/>
      <c r="S160" s="62"/>
      <c r="T160" s="62"/>
      <c r="U160" s="62"/>
      <c r="V160" s="417"/>
      <c r="W160" s="62"/>
      <c r="X160" s="415"/>
      <c r="Y160" s="417"/>
      <c r="Z160" s="415"/>
      <c r="AA160" s="417"/>
      <c r="AB160" s="62"/>
      <c r="AC160" s="62"/>
      <c r="AD160" s="62"/>
      <c r="AE160" s="62"/>
      <c r="AF160" s="62"/>
      <c r="AG160" s="62"/>
      <c r="AH160" s="62"/>
    </row>
    <row r="161" spans="14:34">
      <c r="N161" s="415"/>
      <c r="O161" s="417"/>
      <c r="P161" s="415"/>
      <c r="Q161" s="418"/>
      <c r="R161" s="62"/>
      <c r="S161" s="62"/>
      <c r="T161" s="62"/>
      <c r="U161" s="62"/>
      <c r="V161" s="417"/>
      <c r="W161" s="62"/>
      <c r="X161" s="415"/>
      <c r="Y161" s="417"/>
      <c r="Z161" s="415"/>
      <c r="AA161" s="417"/>
      <c r="AB161" s="62"/>
      <c r="AC161" s="62"/>
      <c r="AD161" s="62"/>
      <c r="AE161" s="62"/>
      <c r="AF161" s="62"/>
      <c r="AG161" s="62"/>
      <c r="AH161" s="62"/>
    </row>
    <row r="162" spans="14:34">
      <c r="N162" s="415"/>
      <c r="O162" s="417"/>
      <c r="P162" s="415"/>
      <c r="Q162" s="418"/>
      <c r="R162" s="62"/>
      <c r="S162" s="62"/>
      <c r="T162" s="62"/>
      <c r="U162" s="62"/>
      <c r="V162" s="417"/>
      <c r="W162" s="62"/>
      <c r="X162" s="415"/>
      <c r="Y162" s="417"/>
      <c r="Z162" s="415"/>
      <c r="AA162" s="417"/>
      <c r="AB162" s="62"/>
      <c r="AC162" s="62"/>
      <c r="AD162" s="62"/>
      <c r="AE162" s="62"/>
      <c r="AF162" s="62"/>
      <c r="AG162" s="62"/>
      <c r="AH162" s="62"/>
    </row>
    <row r="163" spans="14:34">
      <c r="N163" s="415"/>
      <c r="O163" s="417"/>
      <c r="P163" s="415"/>
      <c r="Q163" s="418"/>
      <c r="R163" s="62"/>
      <c r="S163" s="62"/>
      <c r="T163" s="62"/>
      <c r="U163" s="62"/>
      <c r="V163" s="417"/>
      <c r="W163" s="62"/>
      <c r="X163" s="415"/>
      <c r="Y163" s="417"/>
      <c r="Z163" s="415"/>
      <c r="AA163" s="417"/>
      <c r="AB163" s="62"/>
      <c r="AC163" s="62"/>
      <c r="AD163" s="62"/>
      <c r="AE163" s="62"/>
      <c r="AF163" s="62"/>
      <c r="AG163" s="62"/>
      <c r="AH163" s="62"/>
    </row>
    <row r="164" spans="14:34">
      <c r="N164" s="415"/>
      <c r="O164" s="417"/>
      <c r="P164" s="415"/>
      <c r="Q164" s="418"/>
      <c r="R164" s="62"/>
      <c r="S164" s="62"/>
      <c r="T164" s="62"/>
      <c r="U164" s="62"/>
      <c r="V164" s="417"/>
      <c r="W164" s="62"/>
      <c r="X164" s="415"/>
      <c r="Y164" s="417"/>
      <c r="Z164" s="415"/>
      <c r="AA164" s="417"/>
      <c r="AB164" s="62"/>
      <c r="AC164" s="62"/>
      <c r="AD164" s="62"/>
      <c r="AE164" s="62"/>
      <c r="AF164" s="62"/>
      <c r="AG164" s="62"/>
      <c r="AH164" s="62"/>
    </row>
    <row r="165" spans="14:34">
      <c r="N165" s="415"/>
      <c r="O165" s="417"/>
      <c r="P165" s="415"/>
      <c r="Q165" s="418"/>
      <c r="R165" s="62"/>
      <c r="S165" s="62"/>
      <c r="T165" s="62"/>
      <c r="U165" s="62"/>
      <c r="V165" s="417"/>
      <c r="W165" s="62"/>
      <c r="X165" s="415"/>
      <c r="Y165" s="417"/>
      <c r="Z165" s="415"/>
      <c r="AA165" s="417"/>
      <c r="AB165" s="62"/>
      <c r="AC165" s="62"/>
      <c r="AD165" s="62"/>
      <c r="AE165" s="62"/>
      <c r="AF165" s="62"/>
      <c r="AG165" s="62"/>
      <c r="AH165" s="62"/>
    </row>
    <row r="166" spans="14:34">
      <c r="N166" s="415"/>
      <c r="O166" s="417"/>
      <c r="P166" s="415"/>
      <c r="Q166" s="418"/>
      <c r="R166" s="62"/>
      <c r="S166" s="62"/>
      <c r="T166" s="62"/>
      <c r="U166" s="62"/>
      <c r="V166" s="417"/>
      <c r="W166" s="62"/>
      <c r="X166" s="415"/>
      <c r="Y166" s="417"/>
      <c r="Z166" s="415"/>
      <c r="AA166" s="417"/>
      <c r="AB166" s="62"/>
      <c r="AC166" s="62"/>
      <c r="AD166" s="62"/>
      <c r="AE166" s="62"/>
      <c r="AF166" s="62"/>
      <c r="AG166" s="62"/>
      <c r="AH166" s="62"/>
    </row>
    <row r="167" spans="14:34">
      <c r="N167" s="415"/>
      <c r="O167" s="417"/>
      <c r="P167" s="415"/>
      <c r="Q167" s="418"/>
      <c r="R167" s="62"/>
      <c r="S167" s="62"/>
      <c r="T167" s="62"/>
      <c r="U167" s="62"/>
      <c r="V167" s="417"/>
      <c r="W167" s="62"/>
      <c r="X167" s="415"/>
      <c r="Y167" s="417"/>
      <c r="Z167" s="415"/>
      <c r="AA167" s="417"/>
      <c r="AB167" s="62"/>
      <c r="AC167" s="62"/>
      <c r="AD167" s="62"/>
      <c r="AE167" s="62"/>
      <c r="AF167" s="62"/>
      <c r="AG167" s="62"/>
      <c r="AH167" s="62"/>
    </row>
    <row r="168" spans="14:34">
      <c r="N168" s="415"/>
      <c r="O168" s="417"/>
      <c r="P168" s="415"/>
      <c r="Q168" s="418"/>
      <c r="R168" s="62"/>
      <c r="S168" s="62"/>
      <c r="T168" s="62"/>
      <c r="U168" s="62"/>
      <c r="V168" s="417"/>
      <c r="W168" s="62"/>
      <c r="X168" s="415"/>
      <c r="Y168" s="417"/>
      <c r="Z168" s="415"/>
      <c r="AA168" s="417"/>
      <c r="AB168" s="62"/>
      <c r="AC168" s="62"/>
      <c r="AD168" s="62"/>
      <c r="AE168" s="62"/>
      <c r="AF168" s="62"/>
      <c r="AG168" s="62"/>
      <c r="AH168" s="62"/>
    </row>
    <row r="169" spans="14:34">
      <c r="N169" s="415"/>
      <c r="O169" s="417"/>
      <c r="P169" s="415"/>
      <c r="Q169" s="418"/>
      <c r="R169" s="62"/>
      <c r="S169" s="62"/>
      <c r="T169" s="62"/>
      <c r="U169" s="62"/>
      <c r="V169" s="417"/>
      <c r="W169" s="62"/>
      <c r="X169" s="415"/>
      <c r="Y169" s="417"/>
      <c r="Z169" s="415"/>
      <c r="AA169" s="417"/>
      <c r="AB169" s="62"/>
      <c r="AC169" s="62"/>
      <c r="AD169" s="62"/>
      <c r="AE169" s="62"/>
      <c r="AF169" s="62"/>
      <c r="AG169" s="62"/>
      <c r="AH169" s="62"/>
    </row>
    <row r="170" spans="14:34">
      <c r="N170" s="415"/>
      <c r="O170" s="417"/>
      <c r="P170" s="415"/>
      <c r="Q170" s="418"/>
      <c r="R170" s="62"/>
      <c r="S170" s="62"/>
      <c r="T170" s="62"/>
      <c r="U170" s="62"/>
      <c r="V170" s="417"/>
      <c r="W170" s="62"/>
      <c r="X170" s="415"/>
      <c r="Y170" s="417"/>
      <c r="Z170" s="415"/>
      <c r="AA170" s="417"/>
      <c r="AB170" s="62"/>
      <c r="AC170" s="62"/>
      <c r="AD170" s="62"/>
      <c r="AE170" s="62"/>
      <c r="AF170" s="62"/>
      <c r="AG170" s="62"/>
      <c r="AH170" s="62"/>
    </row>
    <row r="171" spans="14:34">
      <c r="N171" s="415"/>
      <c r="O171" s="417"/>
      <c r="P171" s="415"/>
      <c r="Q171" s="418"/>
      <c r="R171" s="62"/>
      <c r="S171" s="62"/>
      <c r="T171" s="62"/>
      <c r="U171" s="62"/>
      <c r="V171" s="417"/>
      <c r="W171" s="62"/>
      <c r="X171" s="415"/>
      <c r="Y171" s="417"/>
      <c r="Z171" s="415"/>
      <c r="AA171" s="417"/>
      <c r="AB171" s="62"/>
      <c r="AC171" s="62"/>
      <c r="AD171" s="62"/>
      <c r="AE171" s="62"/>
      <c r="AF171" s="62"/>
      <c r="AG171" s="62"/>
      <c r="AH171" s="62"/>
    </row>
    <row r="172" spans="14:34">
      <c r="N172" s="415"/>
      <c r="O172" s="417"/>
      <c r="P172" s="415"/>
      <c r="Q172" s="418"/>
      <c r="R172" s="62"/>
      <c r="S172" s="62"/>
      <c r="T172" s="62"/>
      <c r="U172" s="62"/>
      <c r="V172" s="417"/>
      <c r="W172" s="62"/>
      <c r="X172" s="415"/>
      <c r="Y172" s="417"/>
      <c r="Z172" s="415"/>
      <c r="AA172" s="417"/>
      <c r="AB172" s="62"/>
      <c r="AC172" s="62"/>
      <c r="AD172" s="62"/>
      <c r="AE172" s="62"/>
      <c r="AF172" s="62"/>
      <c r="AG172" s="62"/>
      <c r="AH172" s="62"/>
    </row>
    <row r="173" spans="14:34">
      <c r="N173" s="415"/>
      <c r="O173" s="417"/>
      <c r="P173" s="415"/>
      <c r="Q173" s="418"/>
      <c r="R173" s="62"/>
      <c r="S173" s="62"/>
      <c r="T173" s="62"/>
      <c r="U173" s="62"/>
      <c r="V173" s="417"/>
      <c r="W173" s="62"/>
      <c r="X173" s="415"/>
      <c r="Y173" s="417"/>
      <c r="Z173" s="415"/>
      <c r="AA173" s="417"/>
      <c r="AB173" s="62"/>
      <c r="AC173" s="62"/>
      <c r="AD173" s="62"/>
      <c r="AE173" s="62"/>
      <c r="AF173" s="62"/>
      <c r="AG173" s="62"/>
      <c r="AH173" s="62"/>
    </row>
    <row r="174" spans="14:34">
      <c r="N174" s="415"/>
      <c r="O174" s="417"/>
      <c r="P174" s="415"/>
      <c r="Q174" s="418"/>
      <c r="R174" s="62"/>
      <c r="S174" s="62"/>
      <c r="T174" s="62"/>
      <c r="U174" s="62"/>
      <c r="V174" s="417"/>
      <c r="W174" s="62"/>
      <c r="X174" s="415"/>
      <c r="Y174" s="417"/>
      <c r="Z174" s="415"/>
      <c r="AA174" s="417"/>
      <c r="AB174" s="62"/>
      <c r="AC174" s="62"/>
      <c r="AD174" s="62"/>
      <c r="AE174" s="62"/>
      <c r="AF174" s="62"/>
      <c r="AG174" s="62"/>
      <c r="AH174" s="62"/>
    </row>
    <row r="175" spans="14:34">
      <c r="N175" s="415"/>
      <c r="O175" s="417"/>
      <c r="P175" s="415"/>
      <c r="Q175" s="418"/>
      <c r="R175" s="62"/>
      <c r="S175" s="62"/>
      <c r="T175" s="62"/>
      <c r="U175" s="62"/>
      <c r="V175" s="417"/>
      <c r="W175" s="62"/>
      <c r="X175" s="415"/>
      <c r="Y175" s="417"/>
      <c r="Z175" s="415"/>
      <c r="AA175" s="417"/>
      <c r="AB175" s="62"/>
      <c r="AC175" s="62"/>
      <c r="AD175" s="62"/>
      <c r="AE175" s="62"/>
      <c r="AF175" s="62"/>
      <c r="AG175" s="62"/>
      <c r="AH175" s="62"/>
    </row>
    <row r="176" spans="14:34">
      <c r="N176" s="415"/>
      <c r="O176" s="417"/>
      <c r="P176" s="415"/>
      <c r="Q176" s="418"/>
      <c r="R176" s="62"/>
      <c r="S176" s="62"/>
      <c r="T176" s="62"/>
      <c r="U176" s="62"/>
      <c r="V176" s="417"/>
      <c r="W176" s="62"/>
      <c r="X176" s="415"/>
      <c r="Y176" s="417"/>
      <c r="Z176" s="415"/>
      <c r="AA176" s="417"/>
      <c r="AB176" s="62"/>
      <c r="AC176" s="62"/>
      <c r="AD176" s="62"/>
      <c r="AE176" s="62"/>
      <c r="AF176" s="62"/>
      <c r="AG176" s="62"/>
      <c r="AH176" s="62"/>
    </row>
    <row r="177" spans="14:34">
      <c r="N177" s="415"/>
      <c r="O177" s="417"/>
      <c r="P177" s="415"/>
      <c r="Q177" s="418"/>
      <c r="R177" s="62"/>
      <c r="S177" s="62"/>
      <c r="T177" s="62"/>
      <c r="U177" s="62"/>
      <c r="V177" s="417"/>
      <c r="W177" s="62"/>
      <c r="X177" s="415"/>
      <c r="Y177" s="417"/>
      <c r="Z177" s="415"/>
      <c r="AA177" s="417"/>
      <c r="AB177" s="62"/>
      <c r="AC177" s="62"/>
      <c r="AD177" s="62"/>
      <c r="AE177" s="62"/>
      <c r="AF177" s="62"/>
      <c r="AG177" s="62"/>
      <c r="AH177" s="62"/>
    </row>
    <row r="178" spans="14:34">
      <c r="N178" s="415"/>
      <c r="O178" s="417"/>
      <c r="P178" s="415"/>
      <c r="Q178" s="418"/>
      <c r="R178" s="62"/>
      <c r="S178" s="62"/>
      <c r="T178" s="62"/>
      <c r="U178" s="62"/>
      <c r="V178" s="417"/>
      <c r="W178" s="62"/>
      <c r="X178" s="415"/>
      <c r="Y178" s="417"/>
      <c r="Z178" s="415"/>
      <c r="AA178" s="417"/>
      <c r="AB178" s="62"/>
      <c r="AC178" s="62"/>
      <c r="AD178" s="62"/>
      <c r="AE178" s="62"/>
      <c r="AF178" s="62"/>
      <c r="AG178" s="62"/>
      <c r="AH178" s="62"/>
    </row>
    <row r="179" spans="14:34">
      <c r="N179" s="415"/>
      <c r="O179" s="417"/>
      <c r="P179" s="415"/>
      <c r="Q179" s="418"/>
      <c r="R179" s="62"/>
      <c r="S179" s="62"/>
      <c r="T179" s="62"/>
      <c r="U179" s="62"/>
      <c r="V179" s="417"/>
      <c r="W179" s="62"/>
      <c r="X179" s="415"/>
      <c r="Y179" s="417"/>
      <c r="Z179" s="415"/>
      <c r="AA179" s="417"/>
      <c r="AB179" s="62"/>
      <c r="AC179" s="62"/>
      <c r="AD179" s="62"/>
      <c r="AE179" s="62"/>
      <c r="AF179" s="62"/>
      <c r="AG179" s="62"/>
      <c r="AH179" s="62"/>
    </row>
    <row r="180" spans="14:34">
      <c r="N180" s="415"/>
      <c r="O180" s="417"/>
      <c r="P180" s="415"/>
      <c r="Q180" s="418"/>
      <c r="R180" s="62"/>
      <c r="S180" s="62"/>
      <c r="T180" s="62"/>
      <c r="U180" s="62"/>
      <c r="V180" s="417"/>
      <c r="W180" s="62"/>
      <c r="X180" s="415"/>
      <c r="Y180" s="417"/>
      <c r="Z180" s="415"/>
      <c r="AA180" s="417"/>
      <c r="AB180" s="62"/>
      <c r="AC180" s="62"/>
      <c r="AD180" s="62"/>
      <c r="AE180" s="62"/>
      <c r="AF180" s="62"/>
      <c r="AG180" s="62"/>
      <c r="AH180" s="62"/>
    </row>
    <row r="181" spans="14:34">
      <c r="N181" s="415"/>
      <c r="O181" s="417"/>
      <c r="P181" s="415"/>
      <c r="Q181" s="418"/>
      <c r="R181" s="62"/>
      <c r="S181" s="62"/>
      <c r="T181" s="62"/>
      <c r="U181" s="62"/>
      <c r="V181" s="417"/>
      <c r="W181" s="62"/>
      <c r="X181" s="415"/>
      <c r="Y181" s="417"/>
      <c r="Z181" s="415"/>
      <c r="AA181" s="417"/>
      <c r="AB181" s="62"/>
      <c r="AC181" s="62"/>
      <c r="AD181" s="62"/>
      <c r="AE181" s="62"/>
      <c r="AF181" s="62"/>
      <c r="AG181" s="62"/>
      <c r="AH181" s="62"/>
    </row>
    <row r="182" spans="14:34">
      <c r="N182" s="415"/>
      <c r="O182" s="417"/>
      <c r="P182" s="415"/>
      <c r="Q182" s="418"/>
      <c r="R182" s="62"/>
      <c r="S182" s="62"/>
      <c r="T182" s="62"/>
      <c r="U182" s="62"/>
      <c r="V182" s="417"/>
      <c r="W182" s="62"/>
      <c r="X182" s="415"/>
      <c r="Y182" s="417"/>
      <c r="Z182" s="415"/>
      <c r="AA182" s="417"/>
      <c r="AB182" s="62"/>
      <c r="AC182" s="62"/>
      <c r="AD182" s="62"/>
      <c r="AE182" s="62"/>
      <c r="AF182" s="62"/>
      <c r="AG182" s="62"/>
      <c r="AH182" s="62"/>
    </row>
    <row r="183" spans="14:34">
      <c r="N183" s="415"/>
      <c r="O183" s="417"/>
      <c r="P183" s="415"/>
      <c r="Q183" s="418"/>
      <c r="R183" s="62"/>
      <c r="S183" s="62"/>
      <c r="T183" s="62"/>
      <c r="U183" s="62"/>
      <c r="V183" s="417"/>
      <c r="W183" s="62"/>
      <c r="X183" s="415"/>
      <c r="Y183" s="417"/>
      <c r="Z183" s="415"/>
      <c r="AA183" s="417"/>
      <c r="AB183" s="62"/>
      <c r="AC183" s="62"/>
      <c r="AD183" s="62"/>
      <c r="AE183" s="62"/>
      <c r="AF183" s="62"/>
      <c r="AG183" s="62"/>
      <c r="AH183" s="62"/>
    </row>
    <row r="184" spans="14:34">
      <c r="N184" s="415"/>
      <c r="O184" s="417"/>
      <c r="P184" s="415"/>
      <c r="Q184" s="418"/>
      <c r="R184" s="62"/>
      <c r="S184" s="62"/>
      <c r="T184" s="62"/>
      <c r="U184" s="62"/>
      <c r="V184" s="417"/>
      <c r="W184" s="62"/>
      <c r="X184" s="415"/>
      <c r="Y184" s="417"/>
      <c r="Z184" s="415"/>
      <c r="AA184" s="417"/>
      <c r="AB184" s="62"/>
      <c r="AC184" s="62"/>
      <c r="AD184" s="62"/>
      <c r="AE184" s="62"/>
      <c r="AF184" s="62"/>
      <c r="AG184" s="62"/>
      <c r="AH184" s="62"/>
    </row>
    <row r="185" spans="14:34">
      <c r="N185" s="415"/>
      <c r="O185" s="417"/>
      <c r="P185" s="415"/>
      <c r="Q185" s="418"/>
      <c r="R185" s="62"/>
      <c r="S185" s="62"/>
      <c r="T185" s="62"/>
      <c r="U185" s="62"/>
      <c r="V185" s="417"/>
      <c r="W185" s="62"/>
      <c r="X185" s="415"/>
      <c r="Y185" s="417"/>
      <c r="Z185" s="415"/>
      <c r="AA185" s="417"/>
      <c r="AB185" s="62"/>
      <c r="AC185" s="62"/>
      <c r="AD185" s="62"/>
      <c r="AE185" s="62"/>
      <c r="AF185" s="62"/>
      <c r="AG185" s="62"/>
      <c r="AH185" s="62"/>
    </row>
    <row r="186" spans="14:34">
      <c r="N186" s="415"/>
      <c r="O186" s="417"/>
      <c r="P186" s="415"/>
      <c r="Q186" s="418"/>
      <c r="R186" s="62"/>
      <c r="S186" s="62"/>
      <c r="T186" s="62"/>
      <c r="U186" s="62"/>
      <c r="V186" s="417"/>
      <c r="W186" s="62"/>
      <c r="X186" s="415"/>
      <c r="Y186" s="417"/>
      <c r="Z186" s="415"/>
      <c r="AA186" s="417"/>
      <c r="AB186" s="62"/>
      <c r="AC186" s="62"/>
      <c r="AD186" s="62"/>
      <c r="AE186" s="62"/>
      <c r="AF186" s="62"/>
      <c r="AG186" s="62"/>
      <c r="AH186" s="62"/>
    </row>
    <row r="187" spans="14:34">
      <c r="N187" s="415"/>
      <c r="O187" s="417"/>
      <c r="P187" s="415"/>
      <c r="Q187" s="418"/>
      <c r="R187" s="62"/>
      <c r="S187" s="62"/>
      <c r="T187" s="62"/>
      <c r="U187" s="62"/>
      <c r="V187" s="417"/>
      <c r="W187" s="62"/>
      <c r="X187" s="415"/>
      <c r="Y187" s="417"/>
      <c r="Z187" s="415"/>
      <c r="AA187" s="417"/>
      <c r="AB187" s="62"/>
      <c r="AC187" s="62"/>
      <c r="AD187" s="62"/>
      <c r="AE187" s="62"/>
      <c r="AF187" s="62"/>
      <c r="AG187" s="62"/>
      <c r="AH187" s="62"/>
    </row>
    <row r="188" spans="14:34">
      <c r="N188" s="415"/>
      <c r="O188" s="417"/>
      <c r="P188" s="415"/>
      <c r="Q188" s="418"/>
      <c r="R188" s="62"/>
      <c r="S188" s="62"/>
      <c r="T188" s="62"/>
      <c r="U188" s="62"/>
      <c r="V188" s="417"/>
      <c r="W188" s="62"/>
      <c r="X188" s="415"/>
      <c r="Y188" s="417"/>
      <c r="Z188" s="415"/>
      <c r="AA188" s="417"/>
      <c r="AB188" s="62"/>
      <c r="AC188" s="62"/>
      <c r="AD188" s="62"/>
      <c r="AE188" s="62"/>
      <c r="AF188" s="62"/>
      <c r="AG188" s="62"/>
      <c r="AH188" s="62"/>
    </row>
    <row r="189" spans="14:34">
      <c r="N189" s="415"/>
      <c r="O189" s="417"/>
      <c r="P189" s="415"/>
      <c r="Q189" s="418"/>
      <c r="R189" s="62"/>
      <c r="S189" s="62"/>
      <c r="T189" s="62"/>
      <c r="U189" s="62"/>
      <c r="V189" s="417"/>
      <c r="W189" s="62"/>
      <c r="X189" s="415"/>
      <c r="Y189" s="417"/>
      <c r="Z189" s="415"/>
      <c r="AA189" s="417"/>
      <c r="AB189" s="62"/>
      <c r="AC189" s="62"/>
      <c r="AD189" s="62"/>
      <c r="AE189" s="62"/>
      <c r="AF189" s="62"/>
      <c r="AG189" s="62"/>
      <c r="AH189" s="62"/>
    </row>
    <row r="190" spans="14:34">
      <c r="N190" s="415"/>
      <c r="O190" s="417"/>
      <c r="P190" s="415"/>
      <c r="Q190" s="418"/>
      <c r="R190" s="62"/>
      <c r="S190" s="62"/>
      <c r="T190" s="62"/>
      <c r="U190" s="62"/>
      <c r="V190" s="417"/>
      <c r="W190" s="62"/>
      <c r="X190" s="415"/>
      <c r="Y190" s="417"/>
      <c r="Z190" s="415"/>
      <c r="AA190" s="417"/>
      <c r="AB190" s="62"/>
      <c r="AC190" s="62"/>
      <c r="AD190" s="62"/>
      <c r="AE190" s="62"/>
      <c r="AF190" s="62"/>
      <c r="AG190" s="62"/>
      <c r="AH190" s="62"/>
    </row>
    <row r="191" spans="14:34">
      <c r="N191" s="415"/>
      <c r="O191" s="417"/>
      <c r="P191" s="415"/>
      <c r="Q191" s="418"/>
      <c r="R191" s="62"/>
      <c r="S191" s="62"/>
      <c r="T191" s="62"/>
      <c r="U191" s="62"/>
      <c r="V191" s="417"/>
      <c r="W191" s="62"/>
      <c r="X191" s="415"/>
      <c r="Y191" s="417"/>
      <c r="Z191" s="415"/>
      <c r="AA191" s="417"/>
      <c r="AB191" s="62"/>
      <c r="AC191" s="62"/>
      <c r="AD191" s="62"/>
      <c r="AE191" s="62"/>
      <c r="AF191" s="62"/>
      <c r="AG191" s="62"/>
      <c r="AH191" s="62"/>
    </row>
    <row r="192" spans="14:34">
      <c r="N192" s="415"/>
      <c r="O192" s="417"/>
      <c r="P192" s="415"/>
      <c r="Q192" s="418"/>
      <c r="R192" s="62"/>
      <c r="S192" s="62"/>
      <c r="T192" s="62"/>
      <c r="U192" s="62"/>
      <c r="V192" s="417"/>
      <c r="W192" s="62"/>
      <c r="X192" s="415"/>
      <c r="Y192" s="417"/>
      <c r="Z192" s="415"/>
      <c r="AA192" s="417"/>
      <c r="AB192" s="62"/>
      <c r="AC192" s="62"/>
      <c r="AD192" s="62"/>
      <c r="AE192" s="62"/>
      <c r="AF192" s="62"/>
      <c r="AG192" s="62"/>
      <c r="AH192" s="62"/>
    </row>
    <row r="193" spans="14:34">
      <c r="N193" s="415"/>
      <c r="O193" s="417"/>
      <c r="P193" s="415"/>
      <c r="Q193" s="418"/>
      <c r="R193" s="62"/>
      <c r="S193" s="62"/>
      <c r="T193" s="62"/>
      <c r="U193" s="62"/>
      <c r="V193" s="417"/>
      <c r="W193" s="62"/>
      <c r="X193" s="415"/>
      <c r="Y193" s="417"/>
      <c r="Z193" s="415"/>
      <c r="AA193" s="417"/>
      <c r="AB193" s="62"/>
      <c r="AC193" s="62"/>
      <c r="AD193" s="62"/>
      <c r="AE193" s="62"/>
      <c r="AF193" s="62"/>
      <c r="AG193" s="62"/>
      <c r="AH193" s="62"/>
    </row>
    <row r="194" spans="14:34">
      <c r="N194" s="415"/>
      <c r="O194" s="417"/>
      <c r="P194" s="415"/>
      <c r="Q194" s="418"/>
      <c r="R194" s="62"/>
      <c r="S194" s="62"/>
      <c r="T194" s="62"/>
      <c r="U194" s="62"/>
      <c r="V194" s="417"/>
      <c r="W194" s="62"/>
      <c r="X194" s="415"/>
      <c r="Y194" s="417"/>
      <c r="Z194" s="415"/>
      <c r="AA194" s="417"/>
      <c r="AB194" s="62"/>
      <c r="AC194" s="62"/>
      <c r="AD194" s="62"/>
      <c r="AE194" s="62"/>
      <c r="AF194" s="62"/>
      <c r="AG194" s="62"/>
      <c r="AH194" s="62"/>
    </row>
    <row r="195" spans="14:34">
      <c r="N195" s="415"/>
      <c r="O195" s="417"/>
      <c r="P195" s="415"/>
      <c r="Q195" s="418"/>
      <c r="R195" s="62"/>
      <c r="S195" s="62"/>
      <c r="T195" s="62"/>
      <c r="U195" s="62"/>
      <c r="V195" s="417"/>
      <c r="W195" s="62"/>
      <c r="X195" s="415"/>
      <c r="Y195" s="417"/>
      <c r="Z195" s="415"/>
      <c r="AA195" s="417"/>
      <c r="AB195" s="62"/>
      <c r="AC195" s="62"/>
      <c r="AD195" s="62"/>
      <c r="AE195" s="62"/>
      <c r="AF195" s="62"/>
      <c r="AG195" s="62"/>
      <c r="AH195" s="62"/>
    </row>
    <row r="196" spans="14:34">
      <c r="N196" s="415"/>
      <c r="O196" s="417"/>
      <c r="P196" s="415"/>
      <c r="Q196" s="418"/>
      <c r="R196" s="62"/>
      <c r="S196" s="62"/>
      <c r="T196" s="62"/>
      <c r="U196" s="62"/>
      <c r="V196" s="417"/>
      <c r="W196" s="62"/>
      <c r="X196" s="415"/>
      <c r="Y196" s="417"/>
      <c r="Z196" s="415"/>
      <c r="AA196" s="417"/>
      <c r="AB196" s="62"/>
      <c r="AC196" s="62"/>
      <c r="AD196" s="62"/>
      <c r="AE196" s="62"/>
      <c r="AF196" s="62"/>
      <c r="AG196" s="62"/>
      <c r="AH196" s="62"/>
    </row>
    <row r="197" spans="14:34">
      <c r="N197" s="415"/>
      <c r="O197" s="417"/>
      <c r="P197" s="415"/>
      <c r="Q197" s="418"/>
      <c r="R197" s="62"/>
      <c r="S197" s="62"/>
      <c r="T197" s="62"/>
      <c r="U197" s="62"/>
      <c r="V197" s="417"/>
      <c r="W197" s="62"/>
      <c r="X197" s="415"/>
      <c r="Y197" s="417"/>
      <c r="Z197" s="415"/>
      <c r="AA197" s="417"/>
      <c r="AB197" s="62"/>
      <c r="AC197" s="62"/>
      <c r="AD197" s="62"/>
      <c r="AE197" s="62"/>
      <c r="AF197" s="62"/>
      <c r="AG197" s="62"/>
      <c r="AH197" s="62"/>
    </row>
    <row r="198" spans="14:34">
      <c r="N198" s="415"/>
      <c r="O198" s="417"/>
      <c r="P198" s="415"/>
      <c r="Q198" s="418"/>
      <c r="R198" s="62"/>
      <c r="S198" s="62"/>
      <c r="T198" s="62"/>
      <c r="U198" s="62"/>
      <c r="V198" s="417"/>
      <c r="W198" s="62"/>
      <c r="X198" s="415"/>
      <c r="Y198" s="417"/>
      <c r="Z198" s="415"/>
      <c r="AA198" s="417"/>
      <c r="AB198" s="62"/>
      <c r="AC198" s="62"/>
      <c r="AD198" s="62"/>
      <c r="AE198" s="62"/>
      <c r="AF198" s="62"/>
      <c r="AG198" s="62"/>
      <c r="AH198" s="62"/>
    </row>
    <row r="199" spans="14:34">
      <c r="N199" s="415"/>
      <c r="O199" s="417"/>
      <c r="P199" s="415"/>
      <c r="Q199" s="418"/>
      <c r="R199" s="62"/>
      <c r="S199" s="62"/>
      <c r="T199" s="62"/>
      <c r="U199" s="62"/>
      <c r="V199" s="417"/>
      <c r="W199" s="62"/>
      <c r="X199" s="415"/>
      <c r="Y199" s="417"/>
      <c r="Z199" s="415"/>
      <c r="AA199" s="417"/>
      <c r="AB199" s="62"/>
      <c r="AC199" s="62"/>
      <c r="AD199" s="62"/>
      <c r="AE199" s="62"/>
      <c r="AF199" s="62"/>
      <c r="AG199" s="62"/>
      <c r="AH199" s="62"/>
    </row>
    <row r="200" spans="14:34">
      <c r="N200" s="415"/>
      <c r="O200" s="417"/>
      <c r="P200" s="415"/>
      <c r="Q200" s="418"/>
      <c r="R200" s="62"/>
      <c r="S200" s="62"/>
      <c r="T200" s="62"/>
      <c r="U200" s="62"/>
      <c r="V200" s="417"/>
      <c r="W200" s="62"/>
      <c r="X200" s="415"/>
      <c r="Y200" s="417"/>
      <c r="Z200" s="415"/>
      <c r="AA200" s="417"/>
      <c r="AB200" s="62"/>
      <c r="AC200" s="62"/>
      <c r="AD200" s="62"/>
      <c r="AE200" s="62"/>
      <c r="AF200" s="62"/>
      <c r="AG200" s="62"/>
      <c r="AH200" s="62"/>
    </row>
    <row r="201" spans="14:34">
      <c r="N201" s="415"/>
      <c r="O201" s="417"/>
      <c r="P201" s="415"/>
      <c r="Q201" s="418"/>
      <c r="R201" s="62"/>
      <c r="S201" s="62"/>
      <c r="T201" s="62"/>
      <c r="U201" s="62"/>
      <c r="V201" s="417"/>
      <c r="W201" s="62"/>
      <c r="X201" s="415"/>
      <c r="Y201" s="417"/>
      <c r="Z201" s="415"/>
      <c r="AA201" s="417"/>
      <c r="AB201" s="62"/>
      <c r="AC201" s="62"/>
      <c r="AD201" s="62"/>
      <c r="AE201" s="62"/>
      <c r="AF201" s="62"/>
      <c r="AG201" s="62"/>
      <c r="AH201" s="62"/>
    </row>
    <row r="202" spans="14:34">
      <c r="N202" s="415"/>
      <c r="O202" s="417"/>
      <c r="P202" s="415"/>
      <c r="Q202" s="418"/>
      <c r="R202" s="62"/>
      <c r="S202" s="62"/>
      <c r="T202" s="62"/>
      <c r="U202" s="62"/>
      <c r="V202" s="417"/>
      <c r="W202" s="62"/>
      <c r="X202" s="415"/>
      <c r="Y202" s="417"/>
      <c r="Z202" s="415"/>
      <c r="AA202" s="417"/>
      <c r="AB202" s="62"/>
      <c r="AC202" s="62"/>
      <c r="AD202" s="62"/>
      <c r="AE202" s="62"/>
      <c r="AF202" s="62"/>
      <c r="AG202" s="62"/>
      <c r="AH202" s="62"/>
    </row>
    <row r="203" spans="14:34">
      <c r="N203" s="415"/>
      <c r="O203" s="417"/>
      <c r="P203" s="415"/>
      <c r="Q203" s="418"/>
      <c r="R203" s="62"/>
      <c r="S203" s="62"/>
      <c r="T203" s="62"/>
      <c r="U203" s="62"/>
      <c r="V203" s="417"/>
      <c r="W203" s="62"/>
      <c r="X203" s="415"/>
      <c r="Y203" s="417"/>
      <c r="Z203" s="415"/>
      <c r="AA203" s="417"/>
      <c r="AB203" s="62"/>
      <c r="AC203" s="62"/>
      <c r="AD203" s="62"/>
      <c r="AE203" s="62"/>
      <c r="AF203" s="62"/>
      <c r="AG203" s="62"/>
      <c r="AH203" s="62"/>
    </row>
    <row r="204" spans="14:34">
      <c r="N204" s="415"/>
      <c r="O204" s="417"/>
      <c r="P204" s="415"/>
      <c r="Q204" s="418"/>
      <c r="R204" s="62"/>
      <c r="S204" s="62"/>
      <c r="T204" s="62"/>
      <c r="U204" s="62"/>
      <c r="V204" s="417"/>
      <c r="W204" s="62"/>
      <c r="X204" s="415"/>
      <c r="Y204" s="417"/>
      <c r="Z204" s="415"/>
      <c r="AA204" s="417"/>
      <c r="AB204" s="62"/>
      <c r="AC204" s="62"/>
      <c r="AD204" s="62"/>
      <c r="AE204" s="62"/>
      <c r="AF204" s="62"/>
      <c r="AG204" s="62"/>
      <c r="AH204" s="62"/>
    </row>
    <row r="205" spans="14:34">
      <c r="N205" s="415"/>
      <c r="O205" s="417"/>
      <c r="P205" s="415"/>
      <c r="Q205" s="418"/>
      <c r="R205" s="62"/>
      <c r="S205" s="62"/>
      <c r="T205" s="62"/>
      <c r="U205" s="62"/>
      <c r="V205" s="417"/>
      <c r="W205" s="62"/>
      <c r="X205" s="415"/>
      <c r="Y205" s="417"/>
      <c r="Z205" s="415"/>
      <c r="AA205" s="417"/>
      <c r="AB205" s="62"/>
      <c r="AC205" s="62"/>
      <c r="AD205" s="62"/>
      <c r="AE205" s="62"/>
      <c r="AF205" s="62"/>
      <c r="AG205" s="62"/>
      <c r="AH205" s="62"/>
    </row>
    <row r="206" spans="14:34">
      <c r="N206" s="415"/>
      <c r="O206" s="417"/>
      <c r="P206" s="415"/>
      <c r="Q206" s="418"/>
      <c r="R206" s="62"/>
      <c r="S206" s="62"/>
      <c r="T206" s="62"/>
      <c r="U206" s="62"/>
      <c r="V206" s="417"/>
      <c r="W206" s="62"/>
      <c r="X206" s="415"/>
      <c r="Y206" s="417"/>
      <c r="Z206" s="415"/>
      <c r="AA206" s="417"/>
      <c r="AB206" s="62"/>
      <c r="AC206" s="62"/>
      <c r="AD206" s="62"/>
      <c r="AE206" s="62"/>
      <c r="AF206" s="62"/>
      <c r="AG206" s="62"/>
      <c r="AH206" s="62"/>
    </row>
    <row r="207" spans="14:34">
      <c r="N207" s="415"/>
      <c r="O207" s="417"/>
      <c r="P207" s="415"/>
      <c r="Q207" s="418"/>
      <c r="R207" s="62"/>
      <c r="S207" s="62"/>
      <c r="T207" s="62"/>
      <c r="U207" s="62"/>
      <c r="V207" s="417"/>
      <c r="W207" s="62"/>
      <c r="X207" s="415"/>
      <c r="Y207" s="417"/>
      <c r="Z207" s="415"/>
      <c r="AA207" s="417"/>
      <c r="AB207" s="62"/>
      <c r="AC207" s="62"/>
      <c r="AD207" s="62"/>
      <c r="AE207" s="62"/>
      <c r="AF207" s="62"/>
      <c r="AG207" s="62"/>
      <c r="AH207" s="62"/>
    </row>
    <row r="208" spans="14:34">
      <c r="N208" s="415"/>
      <c r="O208" s="417"/>
      <c r="P208" s="415"/>
      <c r="Q208" s="418"/>
      <c r="R208" s="62"/>
      <c r="S208" s="62"/>
      <c r="T208" s="62"/>
      <c r="U208" s="62"/>
      <c r="V208" s="417"/>
      <c r="W208" s="62"/>
      <c r="X208" s="415"/>
      <c r="Y208" s="417"/>
      <c r="Z208" s="415"/>
      <c r="AA208" s="417"/>
      <c r="AB208" s="62"/>
      <c r="AC208" s="62"/>
      <c r="AD208" s="62"/>
      <c r="AE208" s="62"/>
      <c r="AF208" s="62"/>
      <c r="AG208" s="62"/>
      <c r="AH208" s="62"/>
    </row>
    <row r="209" spans="14:34">
      <c r="N209" s="415"/>
      <c r="O209" s="417"/>
      <c r="P209" s="415"/>
      <c r="Q209" s="418"/>
      <c r="R209" s="62"/>
      <c r="S209" s="62"/>
      <c r="T209" s="62"/>
      <c r="U209" s="62"/>
      <c r="V209" s="417"/>
      <c r="W209" s="62"/>
      <c r="X209" s="415"/>
      <c r="Y209" s="417"/>
      <c r="Z209" s="415"/>
      <c r="AA209" s="417"/>
      <c r="AB209" s="62"/>
      <c r="AC209" s="62"/>
      <c r="AD209" s="62"/>
      <c r="AE209" s="62"/>
      <c r="AF209" s="62"/>
      <c r="AG209" s="62"/>
      <c r="AH209" s="62"/>
    </row>
    <row r="210" spans="14:34">
      <c r="N210" s="415"/>
      <c r="O210" s="417"/>
      <c r="P210" s="415"/>
      <c r="Q210" s="418"/>
      <c r="R210" s="62"/>
      <c r="S210" s="62"/>
      <c r="T210" s="62"/>
      <c r="U210" s="62"/>
      <c r="V210" s="417"/>
      <c r="W210" s="62"/>
      <c r="X210" s="415"/>
      <c r="Y210" s="417"/>
      <c r="Z210" s="415"/>
      <c r="AA210" s="417"/>
      <c r="AB210" s="62"/>
      <c r="AC210" s="62"/>
      <c r="AD210" s="62"/>
      <c r="AE210" s="62"/>
      <c r="AF210" s="62"/>
      <c r="AG210" s="62"/>
      <c r="AH210" s="62"/>
    </row>
    <row r="211" spans="14:34">
      <c r="N211" s="415"/>
      <c r="O211" s="417"/>
      <c r="P211" s="415"/>
      <c r="Q211" s="418"/>
      <c r="R211" s="62"/>
      <c r="S211" s="62"/>
      <c r="T211" s="62"/>
      <c r="U211" s="62"/>
      <c r="V211" s="417"/>
      <c r="W211" s="62"/>
      <c r="X211" s="415"/>
      <c r="Y211" s="417"/>
      <c r="Z211" s="415"/>
      <c r="AA211" s="417"/>
      <c r="AB211" s="62"/>
      <c r="AC211" s="62"/>
      <c r="AD211" s="62"/>
      <c r="AE211" s="62"/>
      <c r="AF211" s="62"/>
      <c r="AG211" s="62"/>
      <c r="AH211" s="62"/>
    </row>
    <row r="212" spans="14:34">
      <c r="N212" s="415"/>
      <c r="O212" s="417"/>
      <c r="P212" s="415"/>
      <c r="Q212" s="418"/>
      <c r="R212" s="62"/>
      <c r="S212" s="62"/>
      <c r="T212" s="62"/>
      <c r="U212" s="62"/>
      <c r="V212" s="417"/>
      <c r="W212" s="62"/>
      <c r="X212" s="415"/>
      <c r="Y212" s="417"/>
      <c r="Z212" s="415"/>
      <c r="AA212" s="417"/>
      <c r="AB212" s="62"/>
      <c r="AC212" s="62"/>
      <c r="AD212" s="62"/>
      <c r="AE212" s="62"/>
      <c r="AF212" s="62"/>
      <c r="AG212" s="62"/>
      <c r="AH212" s="62"/>
    </row>
    <row r="213" spans="14:34">
      <c r="N213" s="415"/>
      <c r="O213" s="417"/>
      <c r="P213" s="415"/>
      <c r="Q213" s="418"/>
      <c r="R213" s="62"/>
      <c r="S213" s="62"/>
      <c r="T213" s="62"/>
      <c r="U213" s="62"/>
      <c r="V213" s="417"/>
      <c r="W213" s="62"/>
      <c r="X213" s="415"/>
      <c r="Y213" s="417"/>
      <c r="Z213" s="415"/>
      <c r="AA213" s="417"/>
      <c r="AB213" s="62"/>
      <c r="AC213" s="62"/>
      <c r="AD213" s="62"/>
      <c r="AE213" s="62"/>
      <c r="AF213" s="62"/>
      <c r="AG213" s="62"/>
      <c r="AH213" s="62"/>
    </row>
    <row r="214" spans="14:34">
      <c r="N214" s="415"/>
      <c r="O214" s="417"/>
      <c r="P214" s="415"/>
      <c r="Q214" s="418"/>
      <c r="R214" s="62"/>
      <c r="S214" s="62"/>
      <c r="T214" s="62"/>
      <c r="U214" s="62"/>
      <c r="V214" s="417"/>
      <c r="W214" s="62"/>
      <c r="X214" s="415"/>
      <c r="Y214" s="417"/>
      <c r="Z214" s="415"/>
      <c r="AA214" s="417"/>
      <c r="AB214" s="62"/>
      <c r="AC214" s="62"/>
      <c r="AD214" s="62"/>
      <c r="AE214" s="62"/>
      <c r="AF214" s="62"/>
      <c r="AG214" s="62"/>
      <c r="AH214" s="62"/>
    </row>
    <row r="215" spans="14:34">
      <c r="N215" s="415"/>
      <c r="O215" s="417"/>
      <c r="P215" s="415"/>
      <c r="Q215" s="418"/>
      <c r="R215" s="62"/>
      <c r="S215" s="62"/>
      <c r="T215" s="62"/>
      <c r="U215" s="62"/>
      <c r="V215" s="417"/>
      <c r="W215" s="62"/>
      <c r="X215" s="415"/>
      <c r="Y215" s="417"/>
      <c r="Z215" s="415"/>
      <c r="AA215" s="417"/>
      <c r="AB215" s="62"/>
      <c r="AC215" s="62"/>
      <c r="AD215" s="62"/>
      <c r="AE215" s="62"/>
      <c r="AF215" s="62"/>
      <c r="AG215" s="62"/>
      <c r="AH215" s="62"/>
    </row>
    <row r="216" spans="14:34">
      <c r="N216" s="415"/>
      <c r="O216" s="417"/>
      <c r="P216" s="415"/>
      <c r="Q216" s="418"/>
      <c r="R216" s="62"/>
      <c r="S216" s="62"/>
      <c r="T216" s="62"/>
      <c r="U216" s="62"/>
      <c r="V216" s="417"/>
      <c r="W216" s="62"/>
      <c r="X216" s="415"/>
      <c r="Y216" s="417"/>
      <c r="Z216" s="415"/>
      <c r="AA216" s="417"/>
      <c r="AB216" s="62"/>
      <c r="AC216" s="62"/>
      <c r="AD216" s="62"/>
      <c r="AE216" s="62"/>
      <c r="AF216" s="62"/>
      <c r="AG216" s="62"/>
      <c r="AH216" s="62"/>
    </row>
    <row r="217" spans="14:34">
      <c r="N217" s="415"/>
      <c r="O217" s="417"/>
      <c r="P217" s="415"/>
      <c r="Q217" s="418"/>
      <c r="R217" s="62"/>
      <c r="S217" s="62"/>
      <c r="T217" s="62"/>
      <c r="U217" s="62"/>
      <c r="V217" s="417"/>
      <c r="W217" s="62"/>
      <c r="X217" s="415"/>
      <c r="Y217" s="417"/>
      <c r="Z217" s="415"/>
      <c r="AA217" s="417"/>
      <c r="AB217" s="62"/>
      <c r="AC217" s="62"/>
      <c r="AD217" s="62"/>
      <c r="AE217" s="62"/>
      <c r="AF217" s="62"/>
      <c r="AG217" s="62"/>
      <c r="AH217" s="62"/>
    </row>
    <row r="218" spans="14:34">
      <c r="N218" s="415"/>
      <c r="O218" s="417"/>
      <c r="P218" s="415"/>
      <c r="Q218" s="418"/>
      <c r="R218" s="62"/>
      <c r="S218" s="62"/>
      <c r="T218" s="62"/>
      <c r="U218" s="62"/>
      <c r="V218" s="417"/>
      <c r="W218" s="62"/>
      <c r="X218" s="415"/>
      <c r="Y218" s="417"/>
      <c r="Z218" s="415"/>
      <c r="AA218" s="417"/>
      <c r="AB218" s="62"/>
      <c r="AC218" s="62"/>
      <c r="AD218" s="62"/>
      <c r="AE218" s="62"/>
      <c r="AF218" s="62"/>
      <c r="AG218" s="62"/>
      <c r="AH218" s="62"/>
    </row>
    <row r="219" spans="14:34">
      <c r="N219" s="415"/>
      <c r="O219" s="417"/>
      <c r="P219" s="415"/>
      <c r="Q219" s="418"/>
      <c r="R219" s="62"/>
      <c r="S219" s="62"/>
      <c r="T219" s="62"/>
      <c r="U219" s="62"/>
      <c r="V219" s="417"/>
      <c r="W219" s="62"/>
      <c r="X219" s="415"/>
      <c r="Y219" s="417"/>
      <c r="Z219" s="415"/>
      <c r="AA219" s="417"/>
      <c r="AB219" s="62"/>
      <c r="AC219" s="62"/>
      <c r="AD219" s="62"/>
      <c r="AE219" s="62"/>
      <c r="AF219" s="62"/>
      <c r="AG219" s="62"/>
      <c r="AH219" s="62"/>
    </row>
    <row r="220" spans="14:34">
      <c r="N220" s="415"/>
      <c r="O220" s="417"/>
      <c r="P220" s="415"/>
      <c r="Q220" s="418"/>
      <c r="R220" s="62"/>
      <c r="S220" s="62"/>
      <c r="T220" s="62"/>
      <c r="U220" s="62"/>
      <c r="V220" s="417"/>
      <c r="W220" s="62"/>
      <c r="X220" s="415"/>
      <c r="Y220" s="417"/>
      <c r="Z220" s="415"/>
      <c r="AA220" s="417"/>
      <c r="AB220" s="62"/>
      <c r="AC220" s="62"/>
      <c r="AD220" s="62"/>
      <c r="AE220" s="62"/>
      <c r="AF220" s="62"/>
      <c r="AG220" s="62"/>
      <c r="AH220" s="62"/>
    </row>
    <row r="221" spans="14:34">
      <c r="N221" s="415"/>
      <c r="O221" s="417"/>
      <c r="P221" s="415"/>
      <c r="Q221" s="418"/>
      <c r="R221" s="62"/>
      <c r="S221" s="62"/>
      <c r="T221" s="62"/>
      <c r="U221" s="62"/>
      <c r="V221" s="417"/>
      <c r="W221" s="62"/>
      <c r="X221" s="415"/>
      <c r="Y221" s="417"/>
      <c r="Z221" s="415"/>
      <c r="AA221" s="417"/>
      <c r="AB221" s="62"/>
      <c r="AC221" s="62"/>
      <c r="AD221" s="62"/>
      <c r="AE221" s="62"/>
      <c r="AF221" s="62"/>
      <c r="AG221" s="62"/>
      <c r="AH221" s="62"/>
    </row>
    <row r="222" spans="14:34">
      <c r="N222" s="415"/>
      <c r="O222" s="417"/>
      <c r="P222" s="415"/>
      <c r="Q222" s="418"/>
      <c r="R222" s="62"/>
      <c r="S222" s="62"/>
      <c r="T222" s="62"/>
      <c r="U222" s="62"/>
      <c r="V222" s="417"/>
      <c r="W222" s="62"/>
      <c r="X222" s="415"/>
      <c r="Y222" s="417"/>
      <c r="Z222" s="415"/>
      <c r="AA222" s="417"/>
      <c r="AB222" s="62"/>
      <c r="AC222" s="62"/>
      <c r="AD222" s="62"/>
      <c r="AE222" s="62"/>
      <c r="AF222" s="62"/>
      <c r="AG222" s="62"/>
      <c r="AH222" s="62"/>
    </row>
    <row r="223" spans="14:34">
      <c r="N223" s="415"/>
      <c r="O223" s="417"/>
      <c r="P223" s="415"/>
      <c r="Q223" s="418"/>
      <c r="R223" s="62"/>
      <c r="S223" s="62"/>
      <c r="T223" s="62"/>
      <c r="U223" s="62"/>
      <c r="V223" s="417"/>
      <c r="W223" s="62"/>
      <c r="X223" s="415"/>
      <c r="Y223" s="417"/>
      <c r="Z223" s="415"/>
      <c r="AA223" s="417"/>
      <c r="AB223" s="62"/>
      <c r="AC223" s="62"/>
      <c r="AD223" s="62"/>
      <c r="AE223" s="62"/>
      <c r="AF223" s="62"/>
      <c r="AG223" s="62"/>
      <c r="AH223" s="62"/>
    </row>
    <row r="224" spans="14:34">
      <c r="N224" s="415"/>
      <c r="O224" s="417"/>
      <c r="P224" s="415"/>
      <c r="Q224" s="418"/>
      <c r="R224" s="62"/>
      <c r="S224" s="62"/>
      <c r="T224" s="62"/>
      <c r="U224" s="62"/>
      <c r="V224" s="417"/>
      <c r="W224" s="62"/>
      <c r="X224" s="415"/>
      <c r="Y224" s="417"/>
      <c r="Z224" s="415"/>
      <c r="AA224" s="417"/>
      <c r="AB224" s="62"/>
      <c r="AC224" s="62"/>
      <c r="AD224" s="62"/>
      <c r="AE224" s="62"/>
      <c r="AF224" s="62"/>
      <c r="AG224" s="62"/>
      <c r="AH224" s="62"/>
    </row>
    <row r="225" spans="14:34">
      <c r="N225" s="415"/>
      <c r="O225" s="417"/>
      <c r="P225" s="415"/>
      <c r="Q225" s="418"/>
      <c r="R225" s="62"/>
      <c r="S225" s="62"/>
      <c r="T225" s="62"/>
      <c r="U225" s="62"/>
      <c r="V225" s="417"/>
      <c r="W225" s="62"/>
      <c r="X225" s="415"/>
      <c r="Y225" s="417"/>
      <c r="Z225" s="415"/>
      <c r="AA225" s="417"/>
      <c r="AB225" s="62"/>
      <c r="AC225" s="62"/>
      <c r="AD225" s="62"/>
      <c r="AE225" s="62"/>
      <c r="AF225" s="62"/>
      <c r="AG225" s="62"/>
      <c r="AH225" s="62"/>
    </row>
    <row r="226" spans="14:34">
      <c r="N226" s="415"/>
      <c r="O226" s="417"/>
      <c r="P226" s="415"/>
      <c r="Q226" s="418"/>
      <c r="R226" s="62"/>
      <c r="S226" s="62"/>
      <c r="T226" s="62"/>
      <c r="U226" s="62"/>
      <c r="V226" s="417"/>
      <c r="W226" s="62"/>
      <c r="X226" s="415"/>
      <c r="Y226" s="417"/>
      <c r="Z226" s="415"/>
      <c r="AA226" s="417"/>
      <c r="AB226" s="62"/>
      <c r="AC226" s="62"/>
      <c r="AD226" s="62"/>
      <c r="AE226" s="62"/>
      <c r="AF226" s="62"/>
      <c r="AG226" s="62"/>
      <c r="AH226" s="62"/>
    </row>
    <row r="227" spans="14:34">
      <c r="N227" s="415"/>
      <c r="O227" s="417"/>
      <c r="P227" s="415"/>
      <c r="Q227" s="418"/>
      <c r="R227" s="62"/>
      <c r="S227" s="62"/>
      <c r="T227" s="62"/>
      <c r="U227" s="62"/>
      <c r="V227" s="417"/>
      <c r="W227" s="62"/>
      <c r="X227" s="415"/>
      <c r="Y227" s="417"/>
      <c r="Z227" s="415"/>
      <c r="AA227" s="417"/>
      <c r="AB227" s="62"/>
      <c r="AC227" s="62"/>
      <c r="AD227" s="62"/>
      <c r="AE227" s="62"/>
      <c r="AF227" s="62"/>
      <c r="AG227" s="62"/>
      <c r="AH227" s="62"/>
    </row>
    <row r="228" spans="14:34">
      <c r="N228" s="415"/>
      <c r="O228" s="417"/>
      <c r="P228" s="415"/>
      <c r="Q228" s="418"/>
      <c r="R228" s="62"/>
      <c r="S228" s="62"/>
      <c r="T228" s="62"/>
      <c r="U228" s="62"/>
      <c r="V228" s="417"/>
      <c r="W228" s="62"/>
      <c r="X228" s="415"/>
      <c r="Y228" s="417"/>
      <c r="Z228" s="415"/>
      <c r="AA228" s="417"/>
      <c r="AB228" s="62"/>
      <c r="AC228" s="62"/>
      <c r="AD228" s="62"/>
      <c r="AE228" s="62"/>
      <c r="AF228" s="62"/>
      <c r="AG228" s="62"/>
      <c r="AH228" s="62"/>
    </row>
    <row r="229" spans="14:34">
      <c r="N229" s="415"/>
      <c r="O229" s="417"/>
      <c r="P229" s="415"/>
      <c r="Q229" s="418"/>
      <c r="R229" s="62"/>
      <c r="S229" s="62"/>
      <c r="T229" s="62"/>
      <c r="U229" s="62"/>
      <c r="V229" s="417"/>
      <c r="W229" s="62"/>
      <c r="X229" s="415"/>
      <c r="Y229" s="417"/>
      <c r="Z229" s="415"/>
      <c r="AA229" s="417"/>
      <c r="AB229" s="62"/>
      <c r="AC229" s="62"/>
      <c r="AD229" s="62"/>
      <c r="AE229" s="62"/>
      <c r="AF229" s="62"/>
      <c r="AG229" s="62"/>
      <c r="AH229" s="62"/>
    </row>
    <row r="230" spans="14:34">
      <c r="N230" s="415"/>
      <c r="O230" s="417"/>
      <c r="P230" s="415"/>
      <c r="Q230" s="418"/>
      <c r="R230" s="62"/>
      <c r="S230" s="62"/>
      <c r="T230" s="62"/>
      <c r="U230" s="62"/>
      <c r="V230" s="417"/>
      <c r="W230" s="62"/>
      <c r="X230" s="415"/>
      <c r="Y230" s="417"/>
      <c r="Z230" s="415"/>
      <c r="AA230" s="417"/>
      <c r="AB230" s="62"/>
      <c r="AC230" s="62"/>
      <c r="AD230" s="62"/>
      <c r="AE230" s="62"/>
      <c r="AF230" s="62"/>
      <c r="AG230" s="62"/>
      <c r="AH230" s="62"/>
    </row>
    <row r="231" spans="14:34">
      <c r="N231" s="415"/>
      <c r="O231" s="417"/>
      <c r="P231" s="415"/>
      <c r="Q231" s="418"/>
      <c r="R231" s="62"/>
      <c r="S231" s="62"/>
      <c r="T231" s="62"/>
      <c r="U231" s="62"/>
      <c r="V231" s="417"/>
      <c r="W231" s="62"/>
      <c r="X231" s="415"/>
      <c r="Y231" s="417"/>
      <c r="Z231" s="415"/>
      <c r="AA231" s="417"/>
      <c r="AB231" s="62"/>
      <c r="AC231" s="62"/>
      <c r="AD231" s="62"/>
      <c r="AE231" s="62"/>
      <c r="AF231" s="62"/>
      <c r="AG231" s="62"/>
      <c r="AH231" s="62"/>
    </row>
    <row r="232" spans="14:34">
      <c r="N232" s="415"/>
      <c r="O232" s="417"/>
      <c r="P232" s="415"/>
      <c r="Q232" s="418"/>
      <c r="R232" s="62"/>
      <c r="S232" s="62"/>
      <c r="T232" s="62"/>
      <c r="U232" s="62"/>
      <c r="V232" s="417"/>
      <c r="W232" s="62"/>
      <c r="X232" s="415"/>
      <c r="Y232" s="417"/>
      <c r="Z232" s="415"/>
      <c r="AA232" s="417"/>
      <c r="AB232" s="62"/>
      <c r="AC232" s="62"/>
      <c r="AD232" s="62"/>
      <c r="AE232" s="62"/>
      <c r="AF232" s="62"/>
      <c r="AG232" s="62"/>
      <c r="AH232" s="62"/>
    </row>
    <row r="233" spans="14:34">
      <c r="N233" s="415"/>
      <c r="O233" s="417"/>
      <c r="P233" s="415"/>
      <c r="Q233" s="418"/>
      <c r="R233" s="62"/>
      <c r="S233" s="62"/>
      <c r="T233" s="62"/>
      <c r="U233" s="62"/>
      <c r="V233" s="417"/>
      <c r="W233" s="62"/>
      <c r="X233" s="415"/>
      <c r="Y233" s="417"/>
      <c r="Z233" s="415"/>
      <c r="AA233" s="417"/>
      <c r="AB233" s="62"/>
      <c r="AC233" s="62"/>
      <c r="AD233" s="62"/>
      <c r="AE233" s="62"/>
      <c r="AF233" s="62"/>
      <c r="AG233" s="62"/>
      <c r="AH233" s="62"/>
    </row>
    <row r="234" spans="14:34">
      <c r="N234" s="415"/>
      <c r="O234" s="417"/>
      <c r="P234" s="415"/>
      <c r="Q234" s="418"/>
      <c r="R234" s="62"/>
      <c r="S234" s="62"/>
      <c r="T234" s="62"/>
      <c r="U234" s="62"/>
      <c r="V234" s="417"/>
      <c r="W234" s="62"/>
      <c r="X234" s="415"/>
      <c r="Y234" s="417"/>
      <c r="Z234" s="415"/>
      <c r="AA234" s="417"/>
      <c r="AB234" s="62"/>
      <c r="AC234" s="62"/>
      <c r="AD234" s="62"/>
      <c r="AE234" s="62"/>
      <c r="AF234" s="62"/>
      <c r="AG234" s="62"/>
      <c r="AH234" s="62"/>
    </row>
    <row r="235" spans="14:34">
      <c r="N235" s="415"/>
      <c r="O235" s="417"/>
      <c r="P235" s="415"/>
      <c r="Q235" s="418"/>
      <c r="R235" s="62"/>
      <c r="S235" s="62"/>
      <c r="T235" s="62"/>
      <c r="U235" s="62"/>
      <c r="V235" s="417"/>
      <c r="W235" s="62"/>
      <c r="X235" s="415"/>
      <c r="Y235" s="417"/>
      <c r="Z235" s="415"/>
      <c r="AA235" s="417"/>
      <c r="AB235" s="62"/>
      <c r="AC235" s="62"/>
      <c r="AD235" s="62"/>
      <c r="AE235" s="62"/>
      <c r="AF235" s="62"/>
      <c r="AG235" s="62"/>
      <c r="AH235" s="62"/>
    </row>
    <row r="236" spans="14:34">
      <c r="N236" s="415"/>
      <c r="O236" s="417"/>
      <c r="P236" s="415"/>
      <c r="Q236" s="418"/>
      <c r="R236" s="62"/>
      <c r="S236" s="62"/>
      <c r="T236" s="62"/>
      <c r="U236" s="62"/>
      <c r="V236" s="417"/>
      <c r="W236" s="62"/>
      <c r="X236" s="415"/>
      <c r="Y236" s="417"/>
      <c r="Z236" s="415"/>
      <c r="AA236" s="417"/>
      <c r="AB236" s="62"/>
      <c r="AC236" s="62"/>
      <c r="AD236" s="62"/>
      <c r="AE236" s="62"/>
      <c r="AF236" s="62"/>
      <c r="AG236" s="62"/>
      <c r="AH236" s="62"/>
    </row>
    <row r="237" spans="14:34">
      <c r="N237" s="415"/>
      <c r="O237" s="417"/>
      <c r="P237" s="415"/>
      <c r="Q237" s="418"/>
      <c r="R237" s="62"/>
      <c r="S237" s="62"/>
      <c r="T237" s="62"/>
      <c r="U237" s="62"/>
      <c r="V237" s="417"/>
      <c r="W237" s="62"/>
      <c r="X237" s="415"/>
      <c r="Y237" s="417"/>
      <c r="Z237" s="415"/>
      <c r="AA237" s="417"/>
      <c r="AB237" s="62"/>
      <c r="AC237" s="62"/>
      <c r="AD237" s="62"/>
      <c r="AE237" s="62"/>
      <c r="AF237" s="62"/>
      <c r="AG237" s="62"/>
      <c r="AH237" s="62"/>
    </row>
    <row r="238" spans="14:34">
      <c r="N238" s="415"/>
      <c r="O238" s="417"/>
      <c r="P238" s="415"/>
      <c r="Q238" s="418"/>
      <c r="R238" s="62"/>
      <c r="S238" s="62"/>
      <c r="T238" s="62"/>
      <c r="U238" s="62"/>
      <c r="V238" s="417"/>
      <c r="W238" s="62"/>
      <c r="X238" s="415"/>
      <c r="Y238" s="417"/>
      <c r="Z238" s="415"/>
      <c r="AA238" s="417"/>
      <c r="AB238" s="62"/>
      <c r="AC238" s="62"/>
      <c r="AD238" s="62"/>
      <c r="AE238" s="62"/>
      <c r="AF238" s="62"/>
      <c r="AG238" s="62"/>
      <c r="AH238" s="62"/>
    </row>
    <row r="239" spans="14:34">
      <c r="N239" s="415"/>
      <c r="O239" s="417"/>
      <c r="P239" s="415"/>
      <c r="Q239" s="418"/>
      <c r="R239" s="62"/>
      <c r="S239" s="62"/>
      <c r="T239" s="62"/>
      <c r="U239" s="62"/>
      <c r="V239" s="417"/>
      <c r="W239" s="62"/>
      <c r="X239" s="415"/>
      <c r="Y239" s="417"/>
      <c r="Z239" s="415"/>
      <c r="AA239" s="417"/>
      <c r="AB239" s="62"/>
      <c r="AC239" s="62"/>
      <c r="AD239" s="62"/>
      <c r="AE239" s="62"/>
      <c r="AF239" s="62"/>
      <c r="AG239" s="62"/>
      <c r="AH239" s="62"/>
    </row>
    <row r="240" spans="14:34">
      <c r="N240" s="415"/>
      <c r="O240" s="417"/>
      <c r="P240" s="415"/>
      <c r="Q240" s="418"/>
      <c r="R240" s="62"/>
      <c r="S240" s="62"/>
      <c r="T240" s="62"/>
      <c r="U240" s="62"/>
      <c r="V240" s="417"/>
      <c r="W240" s="62"/>
      <c r="X240" s="415"/>
      <c r="Y240" s="417"/>
      <c r="Z240" s="415"/>
      <c r="AA240" s="417"/>
      <c r="AB240" s="62"/>
      <c r="AC240" s="62"/>
      <c r="AD240" s="62"/>
      <c r="AE240" s="62"/>
      <c r="AF240" s="62"/>
      <c r="AG240" s="62"/>
      <c r="AH240" s="62"/>
    </row>
    <row r="241" spans="14:34">
      <c r="N241" s="415"/>
      <c r="O241" s="417"/>
      <c r="P241" s="415"/>
      <c r="Q241" s="418"/>
      <c r="R241" s="62"/>
      <c r="S241" s="62"/>
      <c r="T241" s="62"/>
      <c r="U241" s="62"/>
      <c r="V241" s="417"/>
      <c r="W241" s="62"/>
      <c r="X241" s="415"/>
      <c r="Y241" s="417"/>
      <c r="Z241" s="415"/>
      <c r="AA241" s="417"/>
      <c r="AB241" s="62"/>
      <c r="AC241" s="62"/>
      <c r="AD241" s="62"/>
      <c r="AE241" s="62"/>
      <c r="AF241" s="62"/>
      <c r="AG241" s="62"/>
      <c r="AH241" s="62"/>
    </row>
    <row r="242" spans="14:34">
      <c r="N242" s="415"/>
      <c r="O242" s="417"/>
      <c r="P242" s="415"/>
      <c r="Q242" s="418"/>
      <c r="R242" s="62"/>
      <c r="S242" s="62"/>
      <c r="T242" s="62"/>
      <c r="U242" s="62"/>
      <c r="V242" s="417"/>
      <c r="W242" s="62"/>
      <c r="X242" s="415"/>
      <c r="Y242" s="417"/>
      <c r="Z242" s="415"/>
      <c r="AA242" s="417"/>
      <c r="AB242" s="62"/>
      <c r="AC242" s="62"/>
      <c r="AD242" s="62"/>
      <c r="AE242" s="62"/>
      <c r="AF242" s="62"/>
      <c r="AG242" s="62"/>
      <c r="AH242" s="62"/>
    </row>
    <row r="243" spans="14:34">
      <c r="N243" s="415"/>
      <c r="O243" s="417"/>
      <c r="P243" s="415"/>
      <c r="Q243" s="418"/>
      <c r="R243" s="62"/>
      <c r="S243" s="62"/>
      <c r="T243" s="62"/>
      <c r="U243" s="62"/>
      <c r="V243" s="417"/>
      <c r="W243" s="62"/>
      <c r="X243" s="415"/>
      <c r="Y243" s="417"/>
      <c r="Z243" s="415"/>
      <c r="AA243" s="417"/>
      <c r="AB243" s="62"/>
      <c r="AC243" s="62"/>
      <c r="AD243" s="62"/>
      <c r="AE243" s="62"/>
      <c r="AF243" s="62"/>
      <c r="AG243" s="62"/>
      <c r="AH243" s="62"/>
    </row>
    <row r="244" spans="14:34">
      <c r="N244" s="415"/>
      <c r="O244" s="417"/>
      <c r="P244" s="415"/>
      <c r="Q244" s="418"/>
      <c r="R244" s="62"/>
      <c r="S244" s="62"/>
      <c r="T244" s="62"/>
      <c r="U244" s="62"/>
      <c r="V244" s="417"/>
      <c r="W244" s="62"/>
      <c r="X244" s="415"/>
      <c r="Y244" s="417"/>
      <c r="Z244" s="415"/>
      <c r="AA244" s="417"/>
      <c r="AB244" s="62"/>
      <c r="AC244" s="62"/>
      <c r="AD244" s="62"/>
      <c r="AE244" s="62"/>
      <c r="AF244" s="62"/>
      <c r="AG244" s="62"/>
      <c r="AH244" s="62"/>
    </row>
    <row r="245" spans="14:34">
      <c r="N245" s="415"/>
      <c r="O245" s="417"/>
      <c r="P245" s="415"/>
      <c r="Q245" s="418"/>
      <c r="R245" s="62"/>
      <c r="S245" s="62"/>
      <c r="T245" s="62"/>
      <c r="U245" s="62"/>
      <c r="V245" s="417"/>
      <c r="W245" s="62"/>
      <c r="X245" s="415"/>
      <c r="Y245" s="417"/>
      <c r="Z245" s="415"/>
      <c r="AA245" s="417"/>
      <c r="AB245" s="62"/>
      <c r="AC245" s="62"/>
      <c r="AD245" s="62"/>
      <c r="AE245" s="62"/>
      <c r="AF245" s="62"/>
      <c r="AG245" s="62"/>
      <c r="AH245" s="62"/>
    </row>
    <row r="246" spans="14:34">
      <c r="N246" s="415"/>
      <c r="O246" s="417"/>
      <c r="P246" s="415"/>
      <c r="Q246" s="418"/>
      <c r="R246" s="62"/>
      <c r="S246" s="62"/>
      <c r="T246" s="62"/>
      <c r="U246" s="62"/>
      <c r="V246" s="417"/>
      <c r="W246" s="62"/>
      <c r="X246" s="415"/>
      <c r="Y246" s="417"/>
      <c r="Z246" s="415"/>
      <c r="AA246" s="417"/>
      <c r="AB246" s="62"/>
      <c r="AC246" s="62"/>
      <c r="AD246" s="62"/>
      <c r="AE246" s="62"/>
      <c r="AF246" s="62"/>
      <c r="AG246" s="62"/>
      <c r="AH246" s="62"/>
    </row>
    <row r="247" spans="14:34">
      <c r="N247" s="415"/>
      <c r="O247" s="417"/>
      <c r="P247" s="415"/>
      <c r="Q247" s="418"/>
      <c r="R247" s="62"/>
      <c r="S247" s="62"/>
      <c r="T247" s="62"/>
      <c r="U247" s="62"/>
      <c r="V247" s="417"/>
      <c r="W247" s="62"/>
      <c r="X247" s="415"/>
      <c r="Y247" s="417"/>
      <c r="Z247" s="415"/>
      <c r="AA247" s="417"/>
      <c r="AB247" s="62"/>
      <c r="AC247" s="62"/>
      <c r="AD247" s="62"/>
      <c r="AE247" s="62"/>
      <c r="AF247" s="62"/>
      <c r="AG247" s="62"/>
      <c r="AH247" s="62"/>
    </row>
    <row r="248" spans="14:34">
      <c r="N248" s="415"/>
      <c r="O248" s="417"/>
      <c r="P248" s="415"/>
      <c r="Q248" s="418"/>
      <c r="R248" s="62"/>
      <c r="S248" s="62"/>
      <c r="T248" s="62"/>
      <c r="U248" s="62"/>
      <c r="V248" s="417"/>
      <c r="W248" s="62"/>
      <c r="X248" s="415"/>
      <c r="Y248" s="417"/>
      <c r="Z248" s="415"/>
      <c r="AA248" s="417"/>
      <c r="AB248" s="62"/>
      <c r="AC248" s="62"/>
      <c r="AD248" s="62"/>
      <c r="AE248" s="62"/>
      <c r="AF248" s="62"/>
      <c r="AG248" s="62"/>
      <c r="AH248" s="62"/>
    </row>
    <row r="249" spans="14:34">
      <c r="N249" s="415"/>
      <c r="O249" s="417"/>
      <c r="P249" s="415"/>
      <c r="Q249" s="418"/>
      <c r="R249" s="62"/>
      <c r="S249" s="62"/>
      <c r="T249" s="62"/>
      <c r="U249" s="62"/>
      <c r="V249" s="417"/>
      <c r="W249" s="62"/>
      <c r="X249" s="415"/>
      <c r="Y249" s="417"/>
      <c r="Z249" s="415"/>
      <c r="AA249" s="417"/>
      <c r="AB249" s="62"/>
      <c r="AC249" s="62"/>
      <c r="AD249" s="62"/>
      <c r="AE249" s="62"/>
      <c r="AF249" s="62"/>
      <c r="AG249" s="62"/>
      <c r="AH249" s="62"/>
    </row>
    <row r="250" spans="14:34">
      <c r="N250" s="415"/>
      <c r="O250" s="417"/>
      <c r="P250" s="415"/>
      <c r="Q250" s="418"/>
      <c r="R250" s="62"/>
      <c r="S250" s="62"/>
      <c r="T250" s="62"/>
      <c r="U250" s="62"/>
      <c r="V250" s="417"/>
      <c r="W250" s="62"/>
      <c r="X250" s="415"/>
      <c r="Y250" s="417"/>
      <c r="Z250" s="415"/>
      <c r="AA250" s="417"/>
      <c r="AB250" s="62"/>
      <c r="AC250" s="62"/>
      <c r="AD250" s="62"/>
      <c r="AE250" s="62"/>
      <c r="AF250" s="62"/>
      <c r="AG250" s="62"/>
      <c r="AH250" s="62"/>
    </row>
    <row r="251" spans="14:34">
      <c r="N251" s="415"/>
      <c r="O251" s="417"/>
      <c r="P251" s="415"/>
      <c r="Q251" s="418"/>
      <c r="R251" s="62"/>
      <c r="S251" s="62"/>
      <c r="T251" s="62"/>
      <c r="U251" s="62"/>
      <c r="V251" s="417"/>
      <c r="W251" s="62"/>
      <c r="X251" s="415"/>
      <c r="Y251" s="417"/>
      <c r="Z251" s="415"/>
      <c r="AA251" s="417"/>
      <c r="AB251" s="62"/>
      <c r="AC251" s="62"/>
      <c r="AD251" s="62"/>
      <c r="AE251" s="62"/>
      <c r="AF251" s="62"/>
      <c r="AG251" s="62"/>
      <c r="AH251" s="62"/>
    </row>
    <row r="252" spans="14:34">
      <c r="N252" s="415"/>
      <c r="O252" s="417"/>
      <c r="P252" s="415"/>
      <c r="Q252" s="418"/>
      <c r="R252" s="62"/>
      <c r="S252" s="62"/>
      <c r="T252" s="62"/>
      <c r="U252" s="62"/>
      <c r="V252" s="417"/>
      <c r="W252" s="62"/>
      <c r="X252" s="415"/>
      <c r="Y252" s="417"/>
      <c r="Z252" s="415"/>
      <c r="AA252" s="417"/>
      <c r="AB252" s="62"/>
      <c r="AC252" s="62"/>
      <c r="AD252" s="62"/>
      <c r="AE252" s="62"/>
      <c r="AF252" s="62"/>
      <c r="AG252" s="62"/>
      <c r="AH252" s="62"/>
    </row>
    <row r="253" spans="14:34">
      <c r="N253" s="415"/>
      <c r="O253" s="417"/>
      <c r="P253" s="415"/>
      <c r="Q253" s="418"/>
      <c r="R253" s="62"/>
      <c r="S253" s="62"/>
      <c r="T253" s="62"/>
      <c r="U253" s="62"/>
      <c r="V253" s="417"/>
      <c r="W253" s="62"/>
      <c r="X253" s="415"/>
      <c r="Y253" s="417"/>
      <c r="Z253" s="415"/>
      <c r="AA253" s="417"/>
      <c r="AB253" s="62"/>
      <c r="AC253" s="62"/>
      <c r="AD253" s="62"/>
      <c r="AE253" s="62"/>
      <c r="AF253" s="62"/>
      <c r="AG253" s="62"/>
      <c r="AH253" s="62"/>
    </row>
    <row r="254" spans="14:34">
      <c r="N254" s="415"/>
      <c r="O254" s="417"/>
      <c r="P254" s="415"/>
      <c r="Q254" s="418"/>
      <c r="R254" s="62"/>
      <c r="S254" s="62"/>
      <c r="T254" s="62"/>
      <c r="U254" s="62"/>
      <c r="V254" s="417"/>
      <c r="W254" s="62"/>
      <c r="X254" s="415"/>
      <c r="Y254" s="417"/>
      <c r="Z254" s="415"/>
      <c r="AA254" s="417"/>
      <c r="AB254" s="62"/>
      <c r="AC254" s="62"/>
      <c r="AD254" s="62"/>
      <c r="AE254" s="62"/>
      <c r="AF254" s="62"/>
      <c r="AG254" s="62"/>
      <c r="AH254" s="62"/>
    </row>
    <row r="255" spans="14:34">
      <c r="N255" s="415"/>
      <c r="O255" s="417"/>
      <c r="P255" s="415"/>
      <c r="Q255" s="418"/>
      <c r="R255" s="62"/>
      <c r="S255" s="62"/>
      <c r="T255" s="62"/>
      <c r="U255" s="62"/>
      <c r="V255" s="417"/>
      <c r="W255" s="62"/>
      <c r="X255" s="415"/>
      <c r="Y255" s="417"/>
      <c r="Z255" s="415"/>
      <c r="AA255" s="417"/>
      <c r="AB255" s="62"/>
      <c r="AC255" s="62"/>
      <c r="AD255" s="62"/>
      <c r="AE255" s="62"/>
      <c r="AF255" s="62"/>
      <c r="AG255" s="62"/>
      <c r="AH255" s="62"/>
    </row>
    <row r="256" spans="14:34">
      <c r="N256" s="415"/>
      <c r="O256" s="417"/>
      <c r="P256" s="415"/>
      <c r="Q256" s="418"/>
      <c r="R256" s="62"/>
      <c r="S256" s="62"/>
      <c r="T256" s="62"/>
      <c r="U256" s="62"/>
      <c r="V256" s="417"/>
      <c r="W256" s="62"/>
      <c r="X256" s="415"/>
      <c r="Y256" s="417"/>
      <c r="Z256" s="415"/>
      <c r="AA256" s="417"/>
      <c r="AB256" s="62"/>
      <c r="AC256" s="62"/>
      <c r="AD256" s="62"/>
      <c r="AE256" s="62"/>
      <c r="AF256" s="62"/>
      <c r="AG256" s="62"/>
      <c r="AH256" s="62"/>
    </row>
    <row r="257" spans="14:34">
      <c r="N257" s="415"/>
      <c r="O257" s="417"/>
      <c r="P257" s="415"/>
      <c r="Q257" s="418"/>
      <c r="R257" s="62"/>
      <c r="S257" s="62"/>
      <c r="T257" s="62"/>
      <c r="U257" s="62"/>
      <c r="V257" s="417"/>
      <c r="W257" s="62"/>
      <c r="X257" s="415"/>
      <c r="Y257" s="417"/>
      <c r="Z257" s="415"/>
      <c r="AA257" s="417"/>
      <c r="AB257" s="62"/>
      <c r="AC257" s="62"/>
      <c r="AD257" s="62"/>
      <c r="AE257" s="62"/>
      <c r="AF257" s="62"/>
      <c r="AG257" s="62"/>
      <c r="AH257" s="62"/>
    </row>
    <row r="258" spans="14:34">
      <c r="N258" s="415"/>
      <c r="O258" s="417"/>
      <c r="P258" s="415"/>
      <c r="Q258" s="418"/>
      <c r="R258" s="62"/>
      <c r="S258" s="62"/>
      <c r="T258" s="62"/>
      <c r="U258" s="62"/>
      <c r="V258" s="417"/>
      <c r="W258" s="62"/>
      <c r="X258" s="415"/>
      <c r="Y258" s="417"/>
      <c r="Z258" s="415"/>
      <c r="AA258" s="417"/>
      <c r="AB258" s="62"/>
      <c r="AC258" s="62"/>
      <c r="AD258" s="62"/>
      <c r="AE258" s="62"/>
      <c r="AF258" s="62"/>
      <c r="AG258" s="62"/>
      <c r="AH258" s="62"/>
    </row>
    <row r="259" spans="14:34">
      <c r="N259" s="415"/>
      <c r="O259" s="417"/>
      <c r="P259" s="415"/>
      <c r="Q259" s="418"/>
      <c r="R259" s="62"/>
      <c r="S259" s="62"/>
      <c r="T259" s="62"/>
      <c r="U259" s="62"/>
      <c r="V259" s="417"/>
      <c r="W259" s="62"/>
      <c r="X259" s="415"/>
      <c r="Y259" s="417"/>
      <c r="Z259" s="415"/>
      <c r="AA259" s="417"/>
      <c r="AB259" s="62"/>
      <c r="AC259" s="62"/>
      <c r="AD259" s="62"/>
      <c r="AE259" s="62"/>
      <c r="AF259" s="62"/>
      <c r="AG259" s="62"/>
      <c r="AH259" s="62"/>
    </row>
    <row r="260" spans="14:34">
      <c r="N260" s="415"/>
      <c r="O260" s="417"/>
      <c r="P260" s="415"/>
      <c r="Q260" s="418"/>
      <c r="R260" s="62"/>
      <c r="S260" s="62"/>
      <c r="T260" s="62"/>
      <c r="U260" s="62"/>
      <c r="V260" s="417"/>
      <c r="W260" s="62"/>
      <c r="X260" s="415"/>
      <c r="Y260" s="417"/>
      <c r="Z260" s="415"/>
      <c r="AA260" s="417"/>
      <c r="AB260" s="62"/>
      <c r="AC260" s="62"/>
      <c r="AD260" s="62"/>
      <c r="AE260" s="62"/>
      <c r="AF260" s="62"/>
      <c r="AG260" s="62"/>
      <c r="AH260" s="62"/>
    </row>
    <row r="261" spans="14:34">
      <c r="N261" s="415"/>
      <c r="O261" s="417"/>
      <c r="P261" s="415"/>
      <c r="Q261" s="418"/>
      <c r="R261" s="62"/>
      <c r="S261" s="62"/>
      <c r="T261" s="62"/>
      <c r="U261" s="62"/>
      <c r="V261" s="417"/>
      <c r="W261" s="62"/>
      <c r="X261" s="415"/>
      <c r="Y261" s="417"/>
      <c r="Z261" s="415"/>
      <c r="AA261" s="417"/>
      <c r="AB261" s="62"/>
      <c r="AC261" s="62"/>
      <c r="AD261" s="62"/>
      <c r="AE261" s="62"/>
      <c r="AF261" s="62"/>
      <c r="AG261" s="62"/>
      <c r="AH261" s="62"/>
    </row>
    <row r="262" spans="14:34">
      <c r="N262" s="415"/>
      <c r="O262" s="417"/>
      <c r="P262" s="415"/>
      <c r="Q262" s="418"/>
      <c r="R262" s="62"/>
      <c r="S262" s="62"/>
      <c r="T262" s="62"/>
      <c r="U262" s="62"/>
      <c r="V262" s="417"/>
      <c r="W262" s="62"/>
      <c r="X262" s="415"/>
      <c r="Y262" s="417"/>
      <c r="Z262" s="415"/>
      <c r="AA262" s="417"/>
      <c r="AB262" s="62"/>
      <c r="AC262" s="62"/>
      <c r="AD262" s="62"/>
      <c r="AE262" s="62"/>
      <c r="AF262" s="62"/>
      <c r="AG262" s="62"/>
      <c r="AH262" s="62"/>
    </row>
    <row r="263" spans="14:34">
      <c r="N263" s="415"/>
      <c r="O263" s="417"/>
      <c r="P263" s="415"/>
      <c r="Q263" s="418"/>
      <c r="R263" s="62"/>
      <c r="S263" s="62"/>
      <c r="T263" s="62"/>
      <c r="U263" s="62"/>
      <c r="V263" s="417"/>
      <c r="W263" s="62"/>
      <c r="X263" s="415"/>
      <c r="Y263" s="417"/>
      <c r="Z263" s="415"/>
      <c r="AA263" s="417"/>
      <c r="AB263" s="62"/>
      <c r="AC263" s="62"/>
      <c r="AD263" s="62"/>
      <c r="AE263" s="62"/>
      <c r="AF263" s="62"/>
      <c r="AG263" s="62"/>
      <c r="AH263" s="62"/>
    </row>
    <row r="264" spans="14:34">
      <c r="N264" s="415"/>
      <c r="O264" s="417"/>
      <c r="P264" s="415"/>
      <c r="Q264" s="418"/>
      <c r="R264" s="62"/>
      <c r="S264" s="62"/>
      <c r="T264" s="62"/>
      <c r="U264" s="62"/>
      <c r="V264" s="417"/>
      <c r="W264" s="62"/>
      <c r="X264" s="415"/>
      <c r="Y264" s="417"/>
      <c r="Z264" s="415"/>
      <c r="AA264" s="417"/>
      <c r="AB264" s="62"/>
      <c r="AC264" s="62"/>
      <c r="AD264" s="62"/>
      <c r="AE264" s="62"/>
      <c r="AF264" s="62"/>
      <c r="AG264" s="62"/>
      <c r="AH264" s="62"/>
    </row>
    <row r="265" spans="14:34">
      <c r="N265" s="415"/>
      <c r="O265" s="417"/>
      <c r="P265" s="415"/>
      <c r="Q265" s="418"/>
      <c r="R265" s="62"/>
      <c r="S265" s="62"/>
      <c r="T265" s="62"/>
      <c r="U265" s="62"/>
      <c r="V265" s="417"/>
      <c r="W265" s="62"/>
      <c r="X265" s="415"/>
      <c r="Y265" s="417"/>
      <c r="Z265" s="415"/>
      <c r="AA265" s="417"/>
      <c r="AB265" s="62"/>
      <c r="AC265" s="62"/>
      <c r="AD265" s="62"/>
      <c r="AE265" s="62"/>
      <c r="AF265" s="62"/>
      <c r="AG265" s="62"/>
      <c r="AH265" s="62"/>
    </row>
    <row r="266" spans="14:34">
      <c r="N266" s="415"/>
      <c r="O266" s="417"/>
      <c r="P266" s="415"/>
      <c r="Q266" s="418"/>
      <c r="R266" s="62"/>
      <c r="S266" s="62"/>
      <c r="T266" s="62"/>
      <c r="U266" s="62"/>
      <c r="V266" s="417"/>
      <c r="W266" s="62"/>
      <c r="X266" s="415"/>
      <c r="Y266" s="417"/>
      <c r="Z266" s="415"/>
      <c r="AA266" s="417"/>
      <c r="AB266" s="62"/>
      <c r="AC266" s="62"/>
      <c r="AD266" s="62"/>
      <c r="AE266" s="62"/>
      <c r="AF266" s="62"/>
      <c r="AG266" s="62"/>
      <c r="AH266" s="62"/>
    </row>
    <row r="267" spans="14:34">
      <c r="N267" s="415"/>
      <c r="O267" s="417"/>
      <c r="P267" s="415"/>
      <c r="Q267" s="418"/>
      <c r="R267" s="62"/>
      <c r="S267" s="62"/>
      <c r="T267" s="62"/>
      <c r="U267" s="62"/>
      <c r="V267" s="417"/>
      <c r="W267" s="62"/>
      <c r="X267" s="415"/>
      <c r="Y267" s="417"/>
      <c r="Z267" s="415"/>
      <c r="AA267" s="417"/>
      <c r="AB267" s="62"/>
      <c r="AC267" s="62"/>
      <c r="AD267" s="62"/>
      <c r="AE267" s="62"/>
      <c r="AF267" s="62"/>
      <c r="AG267" s="62"/>
      <c r="AH267" s="62"/>
    </row>
    <row r="268" spans="14:34">
      <c r="N268" s="415"/>
      <c r="O268" s="417"/>
      <c r="P268" s="415"/>
      <c r="Q268" s="418"/>
      <c r="R268" s="62"/>
      <c r="S268" s="62"/>
      <c r="T268" s="62"/>
      <c r="U268" s="62"/>
      <c r="V268" s="417"/>
      <c r="W268" s="62"/>
      <c r="X268" s="415"/>
      <c r="Y268" s="417"/>
      <c r="Z268" s="415"/>
      <c r="AA268" s="417"/>
      <c r="AB268" s="62"/>
      <c r="AC268" s="62"/>
      <c r="AD268" s="62"/>
      <c r="AE268" s="62"/>
      <c r="AF268" s="62"/>
      <c r="AG268" s="62"/>
      <c r="AH268" s="62"/>
    </row>
    <row r="269" spans="14:34">
      <c r="N269" s="415"/>
      <c r="O269" s="417"/>
      <c r="P269" s="415"/>
      <c r="Q269" s="418"/>
      <c r="R269" s="62"/>
      <c r="S269" s="62"/>
      <c r="T269" s="62"/>
      <c r="U269" s="62"/>
      <c r="V269" s="417"/>
      <c r="W269" s="62"/>
      <c r="X269" s="415"/>
      <c r="Y269" s="417"/>
      <c r="Z269" s="415"/>
      <c r="AA269" s="417"/>
      <c r="AB269" s="62"/>
      <c r="AC269" s="62"/>
      <c r="AD269" s="62"/>
      <c r="AE269" s="62"/>
      <c r="AF269" s="62"/>
      <c r="AG269" s="62"/>
      <c r="AH269" s="62"/>
    </row>
    <row r="270" spans="14:34">
      <c r="N270" s="415"/>
      <c r="O270" s="417"/>
      <c r="P270" s="415"/>
      <c r="Q270" s="418"/>
      <c r="R270" s="62"/>
      <c r="S270" s="62"/>
      <c r="T270" s="62"/>
      <c r="U270" s="62"/>
      <c r="V270" s="417"/>
      <c r="W270" s="62"/>
      <c r="X270" s="415"/>
      <c r="Y270" s="417"/>
      <c r="Z270" s="415"/>
      <c r="AA270" s="417"/>
      <c r="AB270" s="62"/>
      <c r="AC270" s="62"/>
      <c r="AD270" s="62"/>
      <c r="AE270" s="62"/>
      <c r="AF270" s="62"/>
      <c r="AG270" s="62"/>
      <c r="AH270" s="62"/>
    </row>
    <row r="271" spans="14:34">
      <c r="N271" s="415"/>
      <c r="O271" s="417"/>
      <c r="P271" s="415"/>
      <c r="Q271" s="418"/>
      <c r="R271" s="62"/>
      <c r="S271" s="62"/>
      <c r="T271" s="62"/>
      <c r="U271" s="62"/>
      <c r="V271" s="417"/>
      <c r="W271" s="62"/>
      <c r="X271" s="415"/>
      <c r="Y271" s="417"/>
      <c r="Z271" s="415"/>
      <c r="AA271" s="417"/>
      <c r="AB271" s="62"/>
      <c r="AC271" s="62"/>
      <c r="AD271" s="62"/>
      <c r="AE271" s="62"/>
      <c r="AF271" s="62"/>
      <c r="AG271" s="62"/>
      <c r="AH271" s="62"/>
    </row>
    <row r="272" spans="14:34">
      <c r="N272" s="415"/>
      <c r="O272" s="417"/>
      <c r="P272" s="415"/>
      <c r="Q272" s="418"/>
      <c r="R272" s="62"/>
      <c r="S272" s="62"/>
      <c r="T272" s="62"/>
      <c r="U272" s="62"/>
      <c r="V272" s="417"/>
      <c r="W272" s="62"/>
      <c r="X272" s="415"/>
      <c r="Y272" s="417"/>
      <c r="Z272" s="415"/>
      <c r="AA272" s="417"/>
      <c r="AB272" s="62"/>
      <c r="AC272" s="62"/>
      <c r="AD272" s="62"/>
      <c r="AE272" s="62"/>
      <c r="AF272" s="62"/>
      <c r="AG272" s="62"/>
      <c r="AH272" s="62"/>
    </row>
    <row r="273" spans="14:34">
      <c r="N273" s="415"/>
      <c r="O273" s="417"/>
      <c r="P273" s="415"/>
      <c r="Q273" s="418"/>
      <c r="R273" s="62"/>
      <c r="S273" s="62"/>
      <c r="T273" s="62"/>
      <c r="U273" s="62"/>
      <c r="V273" s="417"/>
      <c r="W273" s="62"/>
      <c r="X273" s="415"/>
      <c r="Y273" s="417"/>
      <c r="Z273" s="415"/>
      <c r="AA273" s="417"/>
      <c r="AB273" s="62"/>
      <c r="AC273" s="62"/>
      <c r="AD273" s="62"/>
      <c r="AE273" s="62"/>
      <c r="AF273" s="62"/>
      <c r="AG273" s="62"/>
      <c r="AH273" s="62"/>
    </row>
    <row r="274" spans="14:34">
      <c r="N274" s="415"/>
      <c r="O274" s="417"/>
      <c r="P274" s="415"/>
      <c r="Q274" s="418"/>
      <c r="R274" s="62"/>
      <c r="S274" s="62"/>
      <c r="T274" s="62"/>
      <c r="U274" s="62"/>
      <c r="V274" s="417"/>
      <c r="W274" s="62"/>
      <c r="X274" s="415"/>
      <c r="Y274" s="417"/>
      <c r="Z274" s="415"/>
      <c r="AA274" s="417"/>
      <c r="AB274" s="62"/>
      <c r="AC274" s="62"/>
      <c r="AD274" s="62"/>
      <c r="AE274" s="62"/>
      <c r="AF274" s="62"/>
      <c r="AG274" s="62"/>
      <c r="AH274" s="62"/>
    </row>
    <row r="275" spans="14:34">
      <c r="N275" s="415"/>
      <c r="O275" s="417"/>
      <c r="P275" s="415"/>
      <c r="Q275" s="418"/>
      <c r="R275" s="62"/>
      <c r="S275" s="62"/>
      <c r="T275" s="62"/>
      <c r="U275" s="62"/>
      <c r="V275" s="417"/>
      <c r="W275" s="62"/>
      <c r="X275" s="415"/>
      <c r="Y275" s="417"/>
      <c r="Z275" s="415"/>
      <c r="AA275" s="417"/>
      <c r="AB275" s="62"/>
      <c r="AC275" s="62"/>
      <c r="AD275" s="62"/>
      <c r="AE275" s="62"/>
      <c r="AF275" s="62"/>
      <c r="AG275" s="62"/>
      <c r="AH275" s="62"/>
    </row>
    <row r="276" spans="14:34">
      <c r="N276" s="415"/>
      <c r="O276" s="417"/>
      <c r="P276" s="415"/>
      <c r="Q276" s="418"/>
      <c r="R276" s="62"/>
      <c r="S276" s="62"/>
      <c r="T276" s="62"/>
      <c r="U276" s="62"/>
      <c r="V276" s="417"/>
      <c r="W276" s="62"/>
      <c r="X276" s="415"/>
      <c r="Y276" s="417"/>
      <c r="Z276" s="415"/>
      <c r="AA276" s="417"/>
      <c r="AB276" s="62"/>
      <c r="AC276" s="62"/>
      <c r="AD276" s="62"/>
      <c r="AE276" s="62"/>
      <c r="AF276" s="62"/>
      <c r="AG276" s="62"/>
      <c r="AH276" s="62"/>
    </row>
    <row r="277" spans="14:34">
      <c r="N277" s="415"/>
      <c r="O277" s="417"/>
      <c r="P277" s="415"/>
      <c r="Q277" s="418"/>
      <c r="R277" s="62"/>
      <c r="S277" s="62"/>
      <c r="T277" s="62"/>
      <c r="U277" s="62"/>
      <c r="V277" s="417"/>
      <c r="W277" s="62"/>
      <c r="X277" s="415"/>
      <c r="Y277" s="417"/>
      <c r="Z277" s="415"/>
      <c r="AA277" s="417"/>
      <c r="AB277" s="62"/>
      <c r="AC277" s="62"/>
      <c r="AD277" s="62"/>
      <c r="AE277" s="62"/>
      <c r="AF277" s="62"/>
      <c r="AG277" s="62"/>
      <c r="AH277" s="62"/>
    </row>
    <row r="278" spans="14:34">
      <c r="N278" s="415"/>
      <c r="O278" s="417"/>
      <c r="P278" s="415"/>
      <c r="Q278" s="418"/>
      <c r="R278" s="62"/>
      <c r="S278" s="62"/>
      <c r="T278" s="62"/>
      <c r="U278" s="62"/>
      <c r="V278" s="417"/>
      <c r="W278" s="62"/>
      <c r="X278" s="415"/>
      <c r="Y278" s="417"/>
      <c r="Z278" s="415"/>
      <c r="AA278" s="417"/>
      <c r="AB278" s="62"/>
      <c r="AC278" s="62"/>
      <c r="AD278" s="62"/>
      <c r="AE278" s="62"/>
      <c r="AF278" s="62"/>
      <c r="AG278" s="62"/>
      <c r="AH278" s="62"/>
    </row>
    <row r="279" spans="14:34">
      <c r="N279" s="415"/>
      <c r="O279" s="417"/>
      <c r="P279" s="415"/>
      <c r="Q279" s="418"/>
      <c r="R279" s="62"/>
      <c r="S279" s="62"/>
      <c r="T279" s="62"/>
      <c r="U279" s="62"/>
      <c r="V279" s="417"/>
      <c r="W279" s="62"/>
      <c r="X279" s="415"/>
      <c r="Y279" s="417"/>
      <c r="Z279" s="415"/>
      <c r="AA279" s="417"/>
      <c r="AB279" s="62"/>
      <c r="AC279" s="62"/>
      <c r="AD279" s="62"/>
      <c r="AE279" s="62"/>
      <c r="AF279" s="62"/>
      <c r="AG279" s="62"/>
      <c r="AH279" s="62"/>
    </row>
    <row r="280" spans="14:34">
      <c r="N280" s="415"/>
      <c r="O280" s="417"/>
      <c r="P280" s="415"/>
      <c r="Q280" s="418"/>
      <c r="R280" s="62"/>
      <c r="S280" s="62"/>
      <c r="T280" s="62"/>
      <c r="U280" s="62"/>
      <c r="V280" s="417"/>
      <c r="W280" s="62"/>
      <c r="X280" s="415"/>
      <c r="Y280" s="417"/>
      <c r="Z280" s="415"/>
      <c r="AA280" s="417"/>
      <c r="AB280" s="62"/>
      <c r="AC280" s="62"/>
      <c r="AD280" s="62"/>
      <c r="AE280" s="62"/>
      <c r="AF280" s="62"/>
      <c r="AG280" s="62"/>
      <c r="AH280" s="62"/>
    </row>
    <row r="281" spans="14:34">
      <c r="N281" s="415"/>
      <c r="O281" s="417"/>
      <c r="P281" s="415"/>
      <c r="Q281" s="418"/>
      <c r="R281" s="62"/>
      <c r="S281" s="62"/>
      <c r="T281" s="62"/>
      <c r="U281" s="62"/>
      <c r="V281" s="417"/>
      <c r="W281" s="62"/>
      <c r="X281" s="415"/>
      <c r="Y281" s="417"/>
      <c r="Z281" s="415"/>
      <c r="AA281" s="417"/>
      <c r="AB281" s="62"/>
      <c r="AC281" s="62"/>
      <c r="AD281" s="62"/>
      <c r="AE281" s="62"/>
      <c r="AF281" s="62"/>
      <c r="AG281" s="62"/>
      <c r="AH281" s="62"/>
    </row>
    <row r="282" spans="14:34">
      <c r="N282" s="415"/>
      <c r="O282" s="417"/>
      <c r="P282" s="415"/>
      <c r="Q282" s="418"/>
      <c r="R282" s="62"/>
      <c r="S282" s="62"/>
      <c r="T282" s="62"/>
      <c r="U282" s="62"/>
      <c r="V282" s="417"/>
      <c r="W282" s="62"/>
      <c r="X282" s="415"/>
      <c r="Y282" s="417"/>
      <c r="Z282" s="415"/>
      <c r="AA282" s="417"/>
      <c r="AB282" s="62"/>
      <c r="AC282" s="62"/>
      <c r="AD282" s="62"/>
      <c r="AE282" s="62"/>
      <c r="AF282" s="62"/>
      <c r="AG282" s="62"/>
      <c r="AH282" s="62"/>
    </row>
    <row r="283" spans="14:34">
      <c r="N283" s="415"/>
      <c r="O283" s="417"/>
      <c r="P283" s="415"/>
      <c r="Q283" s="418"/>
      <c r="R283" s="62"/>
      <c r="S283" s="62"/>
      <c r="T283" s="62"/>
      <c r="U283" s="62"/>
      <c r="V283" s="417"/>
      <c r="W283" s="62"/>
      <c r="X283" s="415"/>
      <c r="Y283" s="417"/>
      <c r="Z283" s="415"/>
      <c r="AA283" s="417"/>
      <c r="AB283" s="62"/>
      <c r="AC283" s="62"/>
      <c r="AD283" s="62"/>
      <c r="AE283" s="62"/>
      <c r="AF283" s="62"/>
      <c r="AG283" s="62"/>
      <c r="AH283" s="62"/>
    </row>
    <row r="284" spans="14:34">
      <c r="N284" s="415"/>
      <c r="O284" s="417"/>
      <c r="P284" s="415"/>
      <c r="Q284" s="418"/>
      <c r="R284" s="62"/>
      <c r="S284" s="62"/>
      <c r="T284" s="62"/>
      <c r="U284" s="62"/>
      <c r="V284" s="417"/>
      <c r="W284" s="62"/>
      <c r="X284" s="415"/>
      <c r="Y284" s="417"/>
      <c r="Z284" s="415"/>
      <c r="AA284" s="417"/>
      <c r="AB284" s="62"/>
      <c r="AC284" s="62"/>
      <c r="AD284" s="62"/>
      <c r="AE284" s="62"/>
      <c r="AF284" s="62"/>
      <c r="AG284" s="62"/>
      <c r="AH284" s="62"/>
    </row>
    <row r="285" spans="14:34">
      <c r="N285" s="415"/>
      <c r="O285" s="417"/>
      <c r="P285" s="415"/>
      <c r="Q285" s="418"/>
      <c r="R285" s="62"/>
      <c r="S285" s="62"/>
      <c r="T285" s="62"/>
      <c r="U285" s="62"/>
      <c r="V285" s="417"/>
      <c r="W285" s="62"/>
      <c r="X285" s="415"/>
      <c r="Y285" s="417"/>
      <c r="Z285" s="415"/>
      <c r="AA285" s="417"/>
      <c r="AB285" s="62"/>
      <c r="AC285" s="62"/>
      <c r="AD285" s="62"/>
      <c r="AE285" s="62"/>
      <c r="AF285" s="62"/>
      <c r="AG285" s="62"/>
      <c r="AH285" s="62"/>
    </row>
    <row r="286" spans="14:34">
      <c r="N286" s="415"/>
      <c r="O286" s="417"/>
      <c r="P286" s="415"/>
      <c r="Q286" s="418"/>
      <c r="R286" s="62"/>
      <c r="S286" s="62"/>
      <c r="T286" s="62"/>
      <c r="U286" s="62"/>
      <c r="V286" s="417"/>
      <c r="W286" s="62"/>
      <c r="X286" s="415"/>
      <c r="Y286" s="417"/>
      <c r="Z286" s="415"/>
      <c r="AA286" s="417"/>
      <c r="AB286" s="62"/>
      <c r="AC286" s="62"/>
      <c r="AD286" s="62"/>
      <c r="AE286" s="62"/>
      <c r="AF286" s="62"/>
      <c r="AG286" s="62"/>
      <c r="AH286" s="62"/>
    </row>
    <row r="287" spans="14:34">
      <c r="N287" s="415"/>
      <c r="O287" s="417"/>
      <c r="P287" s="415"/>
      <c r="Q287" s="418"/>
      <c r="R287" s="62"/>
      <c r="S287" s="62"/>
      <c r="T287" s="62"/>
      <c r="U287" s="62"/>
      <c r="V287" s="417"/>
      <c r="W287" s="62"/>
      <c r="X287" s="415"/>
      <c r="Y287" s="417"/>
      <c r="Z287" s="415"/>
      <c r="AA287" s="417"/>
      <c r="AB287" s="62"/>
      <c r="AC287" s="62"/>
      <c r="AD287" s="62"/>
      <c r="AE287" s="62"/>
      <c r="AF287" s="62"/>
      <c r="AG287" s="62"/>
      <c r="AH287" s="62"/>
    </row>
    <row r="288" spans="14:34">
      <c r="N288" s="415"/>
      <c r="O288" s="417"/>
      <c r="P288" s="415"/>
      <c r="Q288" s="418"/>
      <c r="R288" s="62"/>
      <c r="S288" s="62"/>
      <c r="T288" s="62"/>
      <c r="U288" s="62"/>
      <c r="V288" s="417"/>
      <c r="W288" s="62"/>
      <c r="X288" s="415"/>
      <c r="Y288" s="417"/>
      <c r="Z288" s="415"/>
      <c r="AA288" s="417"/>
      <c r="AB288" s="62"/>
      <c r="AC288" s="62"/>
      <c r="AD288" s="62"/>
      <c r="AE288" s="62"/>
      <c r="AF288" s="62"/>
      <c r="AG288" s="62"/>
      <c r="AH288" s="62"/>
    </row>
    <row r="289" spans="14:34">
      <c r="N289" s="415"/>
      <c r="O289" s="417"/>
      <c r="P289" s="415"/>
      <c r="Q289" s="418"/>
      <c r="R289" s="62"/>
      <c r="S289" s="62"/>
      <c r="T289" s="62"/>
      <c r="U289" s="62"/>
      <c r="V289" s="417"/>
      <c r="W289" s="62"/>
      <c r="X289" s="415"/>
      <c r="Y289" s="417"/>
      <c r="Z289" s="415"/>
      <c r="AA289" s="417"/>
      <c r="AB289" s="62"/>
      <c r="AC289" s="62"/>
      <c r="AD289" s="62"/>
      <c r="AE289" s="62"/>
      <c r="AF289" s="62"/>
      <c r="AG289" s="62"/>
      <c r="AH289" s="62"/>
    </row>
    <row r="290" spans="14:34">
      <c r="N290" s="415"/>
      <c r="O290" s="417"/>
      <c r="P290" s="415"/>
      <c r="Q290" s="418"/>
      <c r="R290" s="62"/>
      <c r="S290" s="62"/>
      <c r="T290" s="62"/>
      <c r="U290" s="62"/>
      <c r="V290" s="417"/>
      <c r="W290" s="62"/>
      <c r="X290" s="415"/>
      <c r="Y290" s="417"/>
      <c r="Z290" s="415"/>
      <c r="AA290" s="417"/>
      <c r="AB290" s="62"/>
      <c r="AC290" s="62"/>
      <c r="AD290" s="62"/>
      <c r="AE290" s="62"/>
      <c r="AF290" s="62"/>
      <c r="AG290" s="62"/>
      <c r="AH290" s="62"/>
    </row>
    <row r="291" spans="14:34">
      <c r="N291" s="415"/>
      <c r="O291" s="417"/>
      <c r="P291" s="415"/>
      <c r="Q291" s="418"/>
      <c r="R291" s="62"/>
      <c r="S291" s="62"/>
      <c r="T291" s="62"/>
      <c r="U291" s="62"/>
      <c r="V291" s="417"/>
      <c r="W291" s="62"/>
      <c r="X291" s="415"/>
      <c r="Y291" s="417"/>
      <c r="Z291" s="415"/>
      <c r="AA291" s="417"/>
      <c r="AB291" s="62"/>
      <c r="AC291" s="62"/>
      <c r="AD291" s="62"/>
      <c r="AE291" s="62"/>
      <c r="AF291" s="62"/>
      <c r="AG291" s="62"/>
      <c r="AH291" s="62"/>
    </row>
    <row r="292" spans="14:34">
      <c r="N292" s="415"/>
      <c r="O292" s="417"/>
      <c r="P292" s="415"/>
      <c r="Q292" s="418"/>
      <c r="R292" s="62"/>
      <c r="S292" s="62"/>
      <c r="T292" s="62"/>
      <c r="U292" s="62"/>
      <c r="V292" s="417"/>
      <c r="W292" s="62"/>
      <c r="X292" s="415"/>
      <c r="Y292" s="417"/>
      <c r="Z292" s="415"/>
      <c r="AA292" s="417"/>
      <c r="AB292" s="62"/>
      <c r="AC292" s="62"/>
      <c r="AD292" s="62"/>
      <c r="AE292" s="62"/>
      <c r="AF292" s="62"/>
      <c r="AG292" s="62"/>
      <c r="AH292" s="62"/>
    </row>
    <row r="293" spans="14:34">
      <c r="N293" s="415"/>
      <c r="O293" s="417"/>
      <c r="P293" s="415"/>
      <c r="Q293" s="418"/>
      <c r="R293" s="62"/>
      <c r="S293" s="62"/>
      <c r="T293" s="62"/>
      <c r="U293" s="62"/>
      <c r="V293" s="417"/>
      <c r="W293" s="62"/>
      <c r="X293" s="415"/>
      <c r="Y293" s="417"/>
      <c r="Z293" s="415"/>
      <c r="AA293" s="417"/>
      <c r="AB293" s="62"/>
      <c r="AC293" s="62"/>
      <c r="AD293" s="62"/>
      <c r="AE293" s="62"/>
      <c r="AF293" s="62"/>
      <c r="AG293" s="62"/>
      <c r="AH293" s="62"/>
    </row>
    <row r="294" spans="14:34">
      <c r="N294" s="415"/>
      <c r="O294" s="417"/>
      <c r="P294" s="415"/>
      <c r="Q294" s="418"/>
      <c r="R294" s="62"/>
      <c r="S294" s="62"/>
      <c r="T294" s="62"/>
      <c r="U294" s="62"/>
      <c r="V294" s="417"/>
      <c r="W294" s="62"/>
      <c r="X294" s="415"/>
      <c r="Y294" s="417"/>
      <c r="Z294" s="415"/>
      <c r="AA294" s="417"/>
      <c r="AB294" s="62"/>
      <c r="AC294" s="62"/>
      <c r="AD294" s="62"/>
      <c r="AE294" s="62"/>
      <c r="AF294" s="62"/>
      <c r="AG294" s="62"/>
      <c r="AH294" s="62"/>
    </row>
    <row r="295" spans="14:34">
      <c r="N295" s="415"/>
      <c r="O295" s="417"/>
      <c r="P295" s="415"/>
      <c r="Q295" s="418"/>
      <c r="R295" s="62"/>
      <c r="S295" s="62"/>
      <c r="T295" s="62"/>
      <c r="U295" s="62"/>
      <c r="V295" s="417"/>
      <c r="W295" s="62"/>
      <c r="X295" s="415"/>
      <c r="Y295" s="417"/>
      <c r="Z295" s="415"/>
      <c r="AA295" s="417"/>
      <c r="AB295" s="62"/>
      <c r="AC295" s="62"/>
      <c r="AD295" s="62"/>
      <c r="AE295" s="62"/>
      <c r="AF295" s="62"/>
      <c r="AG295" s="62"/>
      <c r="AH295" s="62"/>
    </row>
    <row r="296" spans="14:34">
      <c r="N296" s="415"/>
      <c r="O296" s="417"/>
      <c r="P296" s="415"/>
      <c r="Q296" s="418"/>
      <c r="R296" s="62"/>
      <c r="S296" s="62"/>
      <c r="T296" s="62"/>
      <c r="U296" s="62"/>
      <c r="V296" s="417"/>
      <c r="W296" s="62"/>
      <c r="X296" s="415"/>
      <c r="Y296" s="417"/>
      <c r="Z296" s="415"/>
      <c r="AA296" s="417"/>
      <c r="AB296" s="62"/>
      <c r="AC296" s="62"/>
      <c r="AD296" s="62"/>
      <c r="AE296" s="62"/>
      <c r="AF296" s="62"/>
      <c r="AG296" s="62"/>
      <c r="AH296" s="62"/>
    </row>
    <row r="297" spans="14:34">
      <c r="N297" s="415"/>
      <c r="O297" s="417"/>
      <c r="P297" s="415"/>
      <c r="Q297" s="418"/>
      <c r="R297" s="62"/>
      <c r="S297" s="62"/>
      <c r="T297" s="62"/>
      <c r="U297" s="62"/>
      <c r="V297" s="417"/>
      <c r="W297" s="62"/>
      <c r="X297" s="415"/>
      <c r="Y297" s="417"/>
      <c r="Z297" s="415"/>
      <c r="AA297" s="417"/>
      <c r="AB297" s="62"/>
      <c r="AC297" s="62"/>
      <c r="AD297" s="62"/>
      <c r="AE297" s="62"/>
      <c r="AF297" s="62"/>
      <c r="AG297" s="62"/>
      <c r="AH297" s="62"/>
    </row>
    <row r="298" spans="14:34">
      <c r="N298" s="415"/>
      <c r="O298" s="417"/>
      <c r="P298" s="415"/>
      <c r="Q298" s="418"/>
      <c r="R298" s="62"/>
      <c r="S298" s="62"/>
      <c r="T298" s="62"/>
      <c r="U298" s="62"/>
      <c r="V298" s="417"/>
      <c r="W298" s="62"/>
      <c r="X298" s="415"/>
      <c r="Y298" s="417"/>
      <c r="Z298" s="415"/>
      <c r="AA298" s="417"/>
      <c r="AB298" s="62"/>
      <c r="AC298" s="62"/>
      <c r="AD298" s="62"/>
      <c r="AE298" s="62"/>
      <c r="AF298" s="62"/>
      <c r="AG298" s="62"/>
      <c r="AH298" s="62"/>
    </row>
    <row r="299" spans="14:34">
      <c r="N299" s="415"/>
      <c r="O299" s="417"/>
      <c r="P299" s="415"/>
      <c r="Q299" s="418"/>
      <c r="R299" s="62"/>
      <c r="S299" s="62"/>
      <c r="T299" s="62"/>
      <c r="U299" s="62"/>
      <c r="V299" s="417"/>
      <c r="W299" s="62"/>
      <c r="X299" s="415"/>
      <c r="Y299" s="417"/>
      <c r="Z299" s="415"/>
      <c r="AA299" s="417"/>
      <c r="AB299" s="62"/>
      <c r="AC299" s="62"/>
      <c r="AD299" s="62"/>
      <c r="AE299" s="62"/>
      <c r="AF299" s="62"/>
      <c r="AG299" s="62"/>
      <c r="AH299" s="62"/>
    </row>
    <row r="300" spans="14:34">
      <c r="N300" s="415"/>
      <c r="O300" s="417"/>
      <c r="P300" s="415"/>
      <c r="Q300" s="418"/>
      <c r="R300" s="62"/>
      <c r="S300" s="62"/>
      <c r="T300" s="62"/>
      <c r="U300" s="62"/>
      <c r="V300" s="417"/>
      <c r="W300" s="62"/>
      <c r="X300" s="415"/>
      <c r="Y300" s="417"/>
      <c r="Z300" s="415"/>
      <c r="AA300" s="417"/>
      <c r="AB300" s="62"/>
      <c r="AC300" s="62"/>
      <c r="AD300" s="62"/>
      <c r="AE300" s="62"/>
      <c r="AF300" s="62"/>
      <c r="AG300" s="62"/>
      <c r="AH300" s="62"/>
    </row>
    <row r="301" spans="14:34">
      <c r="N301" s="415"/>
      <c r="O301" s="417"/>
      <c r="P301" s="415"/>
      <c r="Q301" s="418"/>
      <c r="R301" s="62"/>
      <c r="S301" s="62"/>
      <c r="T301" s="62"/>
      <c r="U301" s="62"/>
      <c r="V301" s="417"/>
      <c r="W301" s="62"/>
      <c r="X301" s="415"/>
      <c r="Y301" s="417"/>
      <c r="Z301" s="415"/>
      <c r="AA301" s="417"/>
      <c r="AB301" s="62"/>
      <c r="AC301" s="62"/>
      <c r="AD301" s="62"/>
      <c r="AE301" s="62"/>
      <c r="AF301" s="62"/>
      <c r="AG301" s="62"/>
      <c r="AH301" s="62"/>
    </row>
    <row r="302" spans="14:34">
      <c r="N302" s="415"/>
      <c r="O302" s="417"/>
      <c r="P302" s="415"/>
      <c r="Q302" s="418"/>
      <c r="R302" s="62"/>
      <c r="S302" s="62"/>
      <c r="T302" s="62"/>
      <c r="U302" s="62"/>
      <c r="V302" s="417"/>
      <c r="W302" s="62"/>
      <c r="X302" s="415"/>
      <c r="Y302" s="417"/>
      <c r="Z302" s="415"/>
      <c r="AA302" s="417"/>
      <c r="AB302" s="62"/>
      <c r="AC302" s="62"/>
      <c r="AD302" s="62"/>
      <c r="AE302" s="62"/>
      <c r="AF302" s="62"/>
      <c r="AG302" s="62"/>
      <c r="AH302" s="62"/>
    </row>
    <row r="303" spans="14:34">
      <c r="N303" s="415"/>
      <c r="O303" s="417"/>
      <c r="P303" s="415"/>
      <c r="Q303" s="418"/>
      <c r="R303" s="62"/>
      <c r="S303" s="62"/>
      <c r="T303" s="62"/>
      <c r="U303" s="62"/>
      <c r="V303" s="417"/>
      <c r="W303" s="62"/>
      <c r="X303" s="415"/>
      <c r="Y303" s="417"/>
      <c r="Z303" s="415"/>
      <c r="AA303" s="417"/>
      <c r="AB303" s="62"/>
      <c r="AC303" s="62"/>
      <c r="AD303" s="62"/>
      <c r="AE303" s="62"/>
      <c r="AF303" s="62"/>
      <c r="AG303" s="62"/>
      <c r="AH303" s="62"/>
    </row>
    <row r="304" spans="14:34">
      <c r="N304" s="415"/>
      <c r="O304" s="417"/>
      <c r="P304" s="415"/>
      <c r="Q304" s="418"/>
      <c r="R304" s="62"/>
      <c r="S304" s="62"/>
      <c r="T304" s="62"/>
      <c r="U304" s="62"/>
      <c r="V304" s="417"/>
      <c r="W304" s="62"/>
      <c r="X304" s="415"/>
      <c r="Y304" s="417"/>
      <c r="Z304" s="415"/>
      <c r="AA304" s="417"/>
      <c r="AB304" s="62"/>
      <c r="AC304" s="62"/>
      <c r="AD304" s="62"/>
      <c r="AE304" s="62"/>
      <c r="AF304" s="62"/>
      <c r="AG304" s="62"/>
      <c r="AH304" s="62"/>
    </row>
    <row r="305" spans="14:34">
      <c r="N305" s="415"/>
      <c r="O305" s="417"/>
      <c r="P305" s="415"/>
      <c r="Q305" s="418"/>
      <c r="R305" s="62"/>
      <c r="S305" s="62"/>
      <c r="T305" s="62"/>
      <c r="U305" s="62"/>
      <c r="V305" s="417"/>
      <c r="W305" s="62"/>
      <c r="X305" s="415"/>
      <c r="Y305" s="417"/>
      <c r="Z305" s="415"/>
      <c r="AA305" s="417"/>
      <c r="AB305" s="62"/>
      <c r="AC305" s="62"/>
      <c r="AD305" s="62"/>
      <c r="AE305" s="62"/>
      <c r="AF305" s="62"/>
      <c r="AG305" s="62"/>
      <c r="AH305" s="62"/>
    </row>
    <row r="306" spans="14:34">
      <c r="N306" s="415"/>
      <c r="O306" s="417"/>
      <c r="P306" s="415"/>
      <c r="Q306" s="418"/>
      <c r="R306" s="62"/>
      <c r="S306" s="62"/>
      <c r="T306" s="62"/>
      <c r="U306" s="62"/>
      <c r="V306" s="417"/>
      <c r="W306" s="62"/>
      <c r="X306" s="415"/>
      <c r="Y306" s="417"/>
      <c r="Z306" s="415"/>
      <c r="AA306" s="417"/>
      <c r="AB306" s="62"/>
      <c r="AC306" s="62"/>
      <c r="AD306" s="62"/>
      <c r="AE306" s="62"/>
      <c r="AF306" s="62"/>
      <c r="AG306" s="62"/>
      <c r="AH306" s="62"/>
    </row>
    <row r="307" spans="14:34">
      <c r="N307" s="415"/>
      <c r="O307" s="417"/>
      <c r="P307" s="415"/>
      <c r="Q307" s="418"/>
      <c r="R307" s="62"/>
      <c r="S307" s="62"/>
      <c r="T307" s="62"/>
      <c r="U307" s="62"/>
      <c r="V307" s="417"/>
      <c r="W307" s="62"/>
      <c r="X307" s="415"/>
      <c r="Y307" s="417"/>
      <c r="Z307" s="415"/>
      <c r="AA307" s="417"/>
      <c r="AB307" s="62"/>
      <c r="AC307" s="62"/>
      <c r="AD307" s="62"/>
      <c r="AE307" s="62"/>
      <c r="AF307" s="62"/>
      <c r="AG307" s="62"/>
      <c r="AH307" s="62"/>
    </row>
    <row r="308" spans="14:34">
      <c r="N308" s="415"/>
      <c r="O308" s="417"/>
      <c r="P308" s="415"/>
      <c r="Q308" s="418"/>
      <c r="R308" s="62"/>
      <c r="S308" s="62"/>
      <c r="T308" s="62"/>
      <c r="U308" s="62"/>
      <c r="V308" s="417"/>
      <c r="W308" s="62"/>
      <c r="X308" s="415"/>
      <c r="Y308" s="417"/>
      <c r="Z308" s="415"/>
      <c r="AA308" s="417"/>
      <c r="AB308" s="62"/>
      <c r="AC308" s="62"/>
      <c r="AD308" s="62"/>
      <c r="AE308" s="62"/>
      <c r="AF308" s="62"/>
      <c r="AG308" s="62"/>
      <c r="AH308" s="62"/>
    </row>
    <row r="309" spans="14:34">
      <c r="N309" s="415"/>
      <c r="O309" s="417"/>
      <c r="P309" s="415"/>
      <c r="Q309" s="418"/>
      <c r="R309" s="62"/>
      <c r="S309" s="62"/>
      <c r="T309" s="62"/>
      <c r="U309" s="62"/>
      <c r="V309" s="417"/>
      <c r="W309" s="62"/>
      <c r="X309" s="415"/>
      <c r="Y309" s="417"/>
      <c r="Z309" s="415"/>
      <c r="AA309" s="417"/>
      <c r="AB309" s="62"/>
      <c r="AC309" s="62"/>
      <c r="AD309" s="62"/>
      <c r="AE309" s="62"/>
      <c r="AF309" s="62"/>
      <c r="AG309" s="62"/>
      <c r="AH309" s="62"/>
    </row>
    <row r="310" spans="14:34">
      <c r="N310" s="415"/>
      <c r="O310" s="417"/>
      <c r="P310" s="415"/>
      <c r="Q310" s="418"/>
      <c r="R310" s="62"/>
      <c r="S310" s="62"/>
      <c r="T310" s="62"/>
      <c r="U310" s="62"/>
      <c r="V310" s="417"/>
      <c r="W310" s="62"/>
      <c r="X310" s="415"/>
      <c r="Y310" s="417"/>
      <c r="Z310" s="415"/>
      <c r="AA310" s="417"/>
      <c r="AB310" s="62"/>
      <c r="AC310" s="62"/>
      <c r="AD310" s="62"/>
      <c r="AE310" s="62"/>
      <c r="AF310" s="62"/>
      <c r="AG310" s="62"/>
      <c r="AH310" s="62"/>
    </row>
    <row r="311" spans="14:34">
      <c r="N311" s="415"/>
      <c r="O311" s="417"/>
      <c r="P311" s="415"/>
      <c r="Q311" s="418"/>
      <c r="R311" s="62"/>
      <c r="S311" s="62"/>
      <c r="T311" s="62"/>
      <c r="U311" s="62"/>
      <c r="V311" s="417"/>
      <c r="W311" s="62"/>
      <c r="X311" s="415"/>
      <c r="Y311" s="417"/>
      <c r="Z311" s="415"/>
      <c r="AA311" s="417"/>
      <c r="AB311" s="62"/>
      <c r="AC311" s="62"/>
      <c r="AD311" s="62"/>
      <c r="AE311" s="62"/>
      <c r="AF311" s="62"/>
      <c r="AG311" s="62"/>
      <c r="AH311" s="62"/>
    </row>
    <row r="312" spans="14:34">
      <c r="N312" s="415"/>
      <c r="O312" s="417"/>
      <c r="P312" s="415"/>
      <c r="Q312" s="418"/>
      <c r="R312" s="62"/>
      <c r="S312" s="62"/>
      <c r="T312" s="62"/>
      <c r="U312" s="62"/>
      <c r="V312" s="417"/>
      <c r="W312" s="62"/>
      <c r="X312" s="415"/>
      <c r="Y312" s="417"/>
      <c r="Z312" s="415"/>
      <c r="AA312" s="417"/>
      <c r="AB312" s="62"/>
      <c r="AC312" s="62"/>
      <c r="AD312" s="62"/>
      <c r="AE312" s="62"/>
      <c r="AF312" s="62"/>
      <c r="AG312" s="62"/>
      <c r="AH312" s="62"/>
    </row>
    <row r="313" spans="14:34">
      <c r="N313" s="415"/>
      <c r="O313" s="417"/>
      <c r="P313" s="415"/>
      <c r="Q313" s="418"/>
      <c r="R313" s="62"/>
      <c r="S313" s="62"/>
      <c r="T313" s="62"/>
      <c r="U313" s="62"/>
      <c r="V313" s="417"/>
      <c r="W313" s="62"/>
      <c r="X313" s="415"/>
      <c r="Y313" s="417"/>
      <c r="Z313" s="415"/>
      <c r="AA313" s="417"/>
      <c r="AB313" s="62"/>
      <c r="AC313" s="62"/>
      <c r="AD313" s="62"/>
      <c r="AE313" s="62"/>
      <c r="AF313" s="62"/>
      <c r="AG313" s="62"/>
      <c r="AH313" s="62"/>
    </row>
    <row r="314" spans="14:34">
      <c r="N314" s="415"/>
      <c r="O314" s="417"/>
      <c r="P314" s="415"/>
      <c r="Q314" s="418"/>
      <c r="R314" s="62"/>
      <c r="S314" s="62"/>
      <c r="T314" s="62"/>
      <c r="U314" s="62"/>
      <c r="V314" s="417"/>
      <c r="W314" s="62"/>
      <c r="X314" s="415"/>
      <c r="Y314" s="417"/>
      <c r="Z314" s="415"/>
      <c r="AA314" s="417"/>
      <c r="AB314" s="62"/>
      <c r="AC314" s="62"/>
      <c r="AD314" s="62"/>
      <c r="AE314" s="62"/>
      <c r="AF314" s="62"/>
      <c r="AG314" s="62"/>
      <c r="AH314" s="62"/>
    </row>
    <row r="315" spans="14:34">
      <c r="N315" s="415"/>
      <c r="O315" s="417"/>
      <c r="P315" s="415"/>
      <c r="Q315" s="418"/>
      <c r="R315" s="62"/>
      <c r="S315" s="62"/>
      <c r="T315" s="62"/>
      <c r="U315" s="62"/>
      <c r="V315" s="417"/>
      <c r="W315" s="62"/>
      <c r="X315" s="415"/>
      <c r="Y315" s="417"/>
      <c r="Z315" s="415"/>
      <c r="AA315" s="417"/>
      <c r="AB315" s="62"/>
      <c r="AC315" s="62"/>
      <c r="AD315" s="62"/>
      <c r="AE315" s="62"/>
      <c r="AF315" s="62"/>
      <c r="AG315" s="62"/>
      <c r="AH315" s="62"/>
    </row>
    <row r="316" spans="14:34">
      <c r="N316" s="415"/>
      <c r="O316" s="417"/>
      <c r="P316" s="415"/>
      <c r="Q316" s="418"/>
      <c r="R316" s="62"/>
      <c r="S316" s="62"/>
      <c r="T316" s="62"/>
      <c r="U316" s="62"/>
      <c r="V316" s="417"/>
      <c r="W316" s="62"/>
      <c r="X316" s="415"/>
      <c r="Y316" s="417"/>
      <c r="Z316" s="415"/>
      <c r="AA316" s="417"/>
      <c r="AB316" s="62"/>
      <c r="AC316" s="62"/>
      <c r="AD316" s="62"/>
      <c r="AE316" s="62"/>
      <c r="AF316" s="62"/>
      <c r="AG316" s="62"/>
      <c r="AH316" s="62"/>
    </row>
    <row r="317" spans="14:34">
      <c r="N317" s="415"/>
      <c r="O317" s="417"/>
      <c r="P317" s="415"/>
      <c r="Q317" s="418"/>
      <c r="R317" s="62"/>
      <c r="S317" s="62"/>
      <c r="T317" s="62"/>
      <c r="U317" s="62"/>
      <c r="V317" s="417"/>
      <c r="W317" s="62"/>
      <c r="X317" s="415"/>
      <c r="Y317" s="417"/>
      <c r="Z317" s="415"/>
      <c r="AA317" s="417"/>
      <c r="AB317" s="62"/>
      <c r="AC317" s="62"/>
      <c r="AD317" s="62"/>
      <c r="AE317" s="62"/>
      <c r="AF317" s="62"/>
      <c r="AG317" s="62"/>
      <c r="AH317" s="62"/>
    </row>
    <row r="318" spans="14:34">
      <c r="N318" s="415"/>
      <c r="O318" s="417"/>
      <c r="P318" s="415"/>
      <c r="Q318" s="418"/>
      <c r="R318" s="62"/>
      <c r="S318" s="62"/>
      <c r="T318" s="62"/>
      <c r="U318" s="62"/>
      <c r="V318" s="417"/>
      <c r="W318" s="62"/>
      <c r="X318" s="415"/>
      <c r="Y318" s="417"/>
      <c r="Z318" s="415"/>
      <c r="AA318" s="417"/>
      <c r="AB318" s="62"/>
      <c r="AC318" s="62"/>
      <c r="AD318" s="62"/>
      <c r="AE318" s="62"/>
      <c r="AF318" s="62"/>
      <c r="AG318" s="62"/>
      <c r="AH318" s="62"/>
    </row>
    <row r="319" spans="14:34">
      <c r="N319" s="415"/>
      <c r="O319" s="417"/>
      <c r="P319" s="415"/>
      <c r="Q319" s="418"/>
      <c r="R319" s="62"/>
      <c r="S319" s="62"/>
      <c r="T319" s="62"/>
      <c r="U319" s="62"/>
      <c r="V319" s="417"/>
      <c r="W319" s="62"/>
      <c r="X319" s="415"/>
      <c r="Y319" s="417"/>
      <c r="Z319" s="415"/>
      <c r="AA319" s="417"/>
      <c r="AB319" s="62"/>
      <c r="AC319" s="62"/>
      <c r="AD319" s="62"/>
      <c r="AE319" s="62"/>
      <c r="AF319" s="62"/>
      <c r="AG319" s="62"/>
      <c r="AH319" s="62"/>
    </row>
    <row r="320" spans="14:34">
      <c r="N320" s="415"/>
      <c r="O320" s="417"/>
      <c r="P320" s="415"/>
      <c r="Q320" s="418"/>
      <c r="R320" s="62"/>
      <c r="S320" s="62"/>
      <c r="T320" s="62"/>
      <c r="U320" s="62"/>
      <c r="V320" s="417"/>
      <c r="W320" s="62"/>
      <c r="X320" s="415"/>
      <c r="Y320" s="417"/>
      <c r="Z320" s="415"/>
      <c r="AA320" s="417"/>
      <c r="AB320" s="62"/>
      <c r="AC320" s="62"/>
      <c r="AD320" s="62"/>
      <c r="AE320" s="62"/>
      <c r="AF320" s="62"/>
      <c r="AG320" s="62"/>
      <c r="AH320" s="62"/>
    </row>
    <row r="321" spans="14:34">
      <c r="N321" s="415"/>
      <c r="O321" s="417"/>
      <c r="P321" s="415"/>
      <c r="Q321" s="418"/>
      <c r="R321" s="62"/>
      <c r="S321" s="62"/>
      <c r="T321" s="62"/>
      <c r="U321" s="62"/>
      <c r="V321" s="417"/>
      <c r="W321" s="62"/>
      <c r="X321" s="415"/>
      <c r="Y321" s="417"/>
      <c r="Z321" s="415"/>
      <c r="AA321" s="417"/>
      <c r="AB321" s="62"/>
      <c r="AC321" s="62"/>
      <c r="AD321" s="62"/>
      <c r="AE321" s="62"/>
      <c r="AF321" s="62"/>
      <c r="AG321" s="62"/>
      <c r="AH321" s="62"/>
    </row>
    <row r="322" spans="14:34">
      <c r="N322" s="415"/>
      <c r="O322" s="417"/>
      <c r="P322" s="415"/>
      <c r="Q322" s="418"/>
      <c r="R322" s="62"/>
      <c r="S322" s="62"/>
      <c r="T322" s="62"/>
      <c r="U322" s="62"/>
      <c r="V322" s="417"/>
      <c r="W322" s="62"/>
      <c r="X322" s="415"/>
      <c r="Y322" s="417"/>
      <c r="Z322" s="415"/>
      <c r="AA322" s="417"/>
      <c r="AB322" s="62"/>
      <c r="AC322" s="62"/>
      <c r="AD322" s="62"/>
      <c r="AE322" s="62"/>
      <c r="AF322" s="62"/>
      <c r="AG322" s="62"/>
      <c r="AH322" s="62"/>
    </row>
    <row r="323" spans="14:34">
      <c r="N323" s="415"/>
      <c r="O323" s="417"/>
      <c r="P323" s="415"/>
      <c r="Q323" s="418"/>
      <c r="R323" s="62"/>
      <c r="S323" s="62"/>
      <c r="T323" s="62"/>
      <c r="U323" s="62"/>
      <c r="V323" s="417"/>
      <c r="W323" s="62"/>
      <c r="X323" s="415"/>
      <c r="Y323" s="417"/>
      <c r="Z323" s="415"/>
      <c r="AA323" s="417"/>
      <c r="AB323" s="62"/>
      <c r="AC323" s="62"/>
      <c r="AD323" s="62"/>
      <c r="AE323" s="62"/>
      <c r="AF323" s="62"/>
      <c r="AG323" s="62"/>
      <c r="AH323" s="62"/>
    </row>
    <row r="324" spans="14:34">
      <c r="N324" s="415"/>
      <c r="O324" s="417"/>
      <c r="P324" s="415"/>
      <c r="Q324" s="418"/>
      <c r="R324" s="62"/>
      <c r="S324" s="62"/>
      <c r="T324" s="62"/>
      <c r="U324" s="62"/>
      <c r="V324" s="417"/>
      <c r="W324" s="62"/>
      <c r="X324" s="415"/>
      <c r="Y324" s="417"/>
      <c r="Z324" s="415"/>
      <c r="AA324" s="417"/>
      <c r="AB324" s="62"/>
      <c r="AC324" s="62"/>
      <c r="AD324" s="62"/>
      <c r="AE324" s="62"/>
      <c r="AF324" s="62"/>
      <c r="AG324" s="62"/>
      <c r="AH324" s="62"/>
    </row>
    <row r="325" spans="14:34">
      <c r="N325" s="415"/>
      <c r="O325" s="417"/>
      <c r="P325" s="415"/>
      <c r="Q325" s="418"/>
      <c r="R325" s="62"/>
      <c r="S325" s="62"/>
      <c r="T325" s="62"/>
      <c r="U325" s="62"/>
      <c r="V325" s="417"/>
      <c r="W325" s="62"/>
      <c r="X325" s="415"/>
      <c r="Y325" s="417"/>
      <c r="Z325" s="415"/>
      <c r="AA325" s="417"/>
      <c r="AB325" s="62"/>
      <c r="AC325" s="62"/>
      <c r="AD325" s="62"/>
      <c r="AE325" s="62"/>
      <c r="AF325" s="62"/>
      <c r="AG325" s="62"/>
      <c r="AH325" s="62"/>
    </row>
    <row r="326" spans="14:34">
      <c r="N326" s="415"/>
      <c r="O326" s="417"/>
      <c r="P326" s="415"/>
      <c r="Q326" s="418"/>
      <c r="R326" s="62"/>
      <c r="S326" s="62"/>
      <c r="T326" s="62"/>
      <c r="U326" s="62"/>
      <c r="V326" s="417"/>
      <c r="W326" s="62"/>
      <c r="X326" s="415"/>
      <c r="Y326" s="417"/>
      <c r="Z326" s="415"/>
      <c r="AA326" s="417"/>
      <c r="AB326" s="62"/>
      <c r="AC326" s="62"/>
      <c r="AD326" s="62"/>
      <c r="AE326" s="62"/>
      <c r="AF326" s="62"/>
      <c r="AG326" s="62"/>
      <c r="AH326" s="62"/>
    </row>
    <row r="327" spans="14:34">
      <c r="N327" s="415"/>
      <c r="O327" s="417"/>
      <c r="P327" s="415"/>
      <c r="Q327" s="418"/>
      <c r="R327" s="62"/>
      <c r="S327" s="62"/>
      <c r="T327" s="62"/>
      <c r="U327" s="62"/>
      <c r="V327" s="417"/>
      <c r="W327" s="62"/>
      <c r="X327" s="415"/>
      <c r="Y327" s="417"/>
      <c r="Z327" s="415"/>
      <c r="AA327" s="417"/>
      <c r="AB327" s="62"/>
      <c r="AC327" s="62"/>
      <c r="AD327" s="62"/>
      <c r="AE327" s="62"/>
      <c r="AF327" s="62"/>
      <c r="AG327" s="62"/>
      <c r="AH327" s="62"/>
    </row>
    <row r="328" spans="14:34">
      <c r="N328" s="415"/>
      <c r="O328" s="417"/>
      <c r="P328" s="415"/>
      <c r="Q328" s="418"/>
      <c r="R328" s="62"/>
      <c r="S328" s="62"/>
      <c r="T328" s="62"/>
      <c r="U328" s="62"/>
      <c r="V328" s="417"/>
      <c r="W328" s="62"/>
      <c r="X328" s="415"/>
      <c r="Y328" s="417"/>
      <c r="Z328" s="415"/>
      <c r="AA328" s="417"/>
      <c r="AB328" s="62"/>
      <c r="AC328" s="62"/>
      <c r="AD328" s="62"/>
      <c r="AE328" s="62"/>
      <c r="AF328" s="62"/>
      <c r="AG328" s="62"/>
      <c r="AH328" s="62"/>
    </row>
    <row r="329" spans="14:34">
      <c r="N329" s="415"/>
      <c r="O329" s="417"/>
      <c r="P329" s="415"/>
      <c r="Q329" s="418"/>
      <c r="R329" s="62"/>
      <c r="S329" s="62"/>
      <c r="T329" s="62"/>
      <c r="U329" s="62"/>
      <c r="V329" s="417"/>
      <c r="W329" s="62"/>
      <c r="X329" s="415"/>
      <c r="Y329" s="417"/>
      <c r="Z329" s="415"/>
      <c r="AA329" s="417"/>
      <c r="AB329" s="62"/>
      <c r="AC329" s="62"/>
      <c r="AD329" s="62"/>
      <c r="AE329" s="62"/>
      <c r="AF329" s="62"/>
      <c r="AG329" s="62"/>
      <c r="AH329" s="62"/>
    </row>
    <row r="330" spans="14:34">
      <c r="N330" s="415"/>
      <c r="O330" s="417"/>
      <c r="P330" s="415"/>
      <c r="Q330" s="418"/>
      <c r="R330" s="62"/>
      <c r="S330" s="62"/>
      <c r="T330" s="62"/>
      <c r="U330" s="62"/>
      <c r="V330" s="417"/>
      <c r="W330" s="62"/>
      <c r="X330" s="415"/>
      <c r="Y330" s="417"/>
      <c r="Z330" s="415"/>
      <c r="AA330" s="417"/>
      <c r="AB330" s="62"/>
      <c r="AC330" s="62"/>
      <c r="AD330" s="62"/>
      <c r="AE330" s="62"/>
      <c r="AF330" s="62"/>
      <c r="AG330" s="62"/>
      <c r="AH330" s="62"/>
    </row>
    <row r="331" spans="14:34">
      <c r="N331" s="415"/>
      <c r="O331" s="417"/>
      <c r="P331" s="415"/>
      <c r="Q331" s="418"/>
      <c r="R331" s="62"/>
      <c r="S331" s="62"/>
      <c r="T331" s="62"/>
      <c r="U331" s="62"/>
      <c r="V331" s="417"/>
      <c r="W331" s="62"/>
      <c r="X331" s="415"/>
      <c r="Y331" s="417"/>
      <c r="Z331" s="415"/>
      <c r="AA331" s="417"/>
      <c r="AB331" s="62"/>
      <c r="AC331" s="62"/>
      <c r="AD331" s="62"/>
      <c r="AE331" s="62"/>
      <c r="AF331" s="62"/>
      <c r="AG331" s="62"/>
      <c r="AH331" s="62"/>
    </row>
    <row r="332" spans="14:34">
      <c r="N332" s="415"/>
      <c r="O332" s="417"/>
      <c r="P332" s="415"/>
      <c r="Q332" s="418"/>
      <c r="R332" s="62"/>
      <c r="S332" s="62"/>
      <c r="T332" s="62"/>
      <c r="U332" s="62"/>
      <c r="V332" s="417"/>
      <c r="W332" s="62"/>
      <c r="X332" s="415"/>
      <c r="Y332" s="417"/>
      <c r="Z332" s="415"/>
      <c r="AA332" s="417"/>
      <c r="AB332" s="62"/>
      <c r="AC332" s="62"/>
      <c r="AD332" s="62"/>
      <c r="AE332" s="62"/>
      <c r="AF332" s="62"/>
      <c r="AG332" s="62"/>
      <c r="AH332" s="62"/>
    </row>
    <row r="333" spans="14:34">
      <c r="N333" s="415"/>
      <c r="O333" s="417"/>
      <c r="P333" s="415"/>
      <c r="Q333" s="418"/>
      <c r="R333" s="62"/>
      <c r="S333" s="62"/>
      <c r="T333" s="62"/>
      <c r="U333" s="62"/>
      <c r="V333" s="417"/>
      <c r="W333" s="62"/>
      <c r="X333" s="415"/>
      <c r="Y333" s="417"/>
      <c r="Z333" s="415"/>
      <c r="AA333" s="417"/>
      <c r="AB333" s="62"/>
      <c r="AC333" s="62"/>
      <c r="AD333" s="62"/>
      <c r="AE333" s="62"/>
      <c r="AF333" s="62"/>
      <c r="AG333" s="62"/>
      <c r="AH333" s="62"/>
    </row>
    <row r="334" spans="14:34">
      <c r="N334" s="415"/>
      <c r="O334" s="417"/>
      <c r="P334" s="415"/>
      <c r="Q334" s="418"/>
      <c r="R334" s="62"/>
      <c r="S334" s="62"/>
      <c r="T334" s="62"/>
      <c r="U334" s="62"/>
      <c r="V334" s="417"/>
      <c r="W334" s="62"/>
      <c r="X334" s="415"/>
      <c r="Y334" s="417"/>
      <c r="Z334" s="415"/>
      <c r="AA334" s="417"/>
      <c r="AB334" s="62"/>
      <c r="AC334" s="62"/>
      <c r="AD334" s="62"/>
      <c r="AE334" s="62"/>
      <c r="AF334" s="62"/>
      <c r="AG334" s="62"/>
      <c r="AH334" s="62"/>
    </row>
    <row r="335" spans="14:34">
      <c r="N335" s="415"/>
      <c r="O335" s="417"/>
      <c r="P335" s="415"/>
      <c r="Q335" s="418"/>
      <c r="R335" s="62"/>
      <c r="S335" s="62"/>
      <c r="T335" s="62"/>
      <c r="U335" s="62"/>
      <c r="V335" s="417"/>
      <c r="W335" s="62"/>
      <c r="X335" s="415"/>
      <c r="Y335" s="417"/>
      <c r="Z335" s="415"/>
      <c r="AA335" s="417"/>
      <c r="AB335" s="62"/>
      <c r="AC335" s="62"/>
      <c r="AD335" s="62"/>
      <c r="AE335" s="62"/>
      <c r="AF335" s="62"/>
      <c r="AG335" s="62"/>
      <c r="AH335" s="62"/>
    </row>
    <row r="336" spans="14:34">
      <c r="N336" s="415"/>
      <c r="O336" s="417"/>
      <c r="P336" s="415"/>
      <c r="Q336" s="418"/>
      <c r="R336" s="62"/>
      <c r="S336" s="62"/>
      <c r="T336" s="62"/>
      <c r="U336" s="62"/>
      <c r="V336" s="417"/>
      <c r="W336" s="62"/>
      <c r="X336" s="415"/>
      <c r="Y336" s="417"/>
      <c r="Z336" s="415"/>
      <c r="AA336" s="417"/>
      <c r="AB336" s="62"/>
      <c r="AC336" s="62"/>
      <c r="AD336" s="62"/>
      <c r="AE336" s="62"/>
      <c r="AF336" s="62"/>
      <c r="AG336" s="62"/>
      <c r="AH336" s="62"/>
    </row>
    <row r="337" spans="14:34">
      <c r="N337" s="415"/>
      <c r="O337" s="417"/>
      <c r="P337" s="415"/>
      <c r="Q337" s="418"/>
      <c r="R337" s="62"/>
      <c r="S337" s="62"/>
      <c r="T337" s="62"/>
      <c r="U337" s="62"/>
      <c r="V337" s="417"/>
      <c r="W337" s="62"/>
      <c r="X337" s="415"/>
      <c r="Y337" s="417"/>
      <c r="Z337" s="415"/>
      <c r="AA337" s="417"/>
      <c r="AB337" s="62"/>
      <c r="AC337" s="62"/>
      <c r="AD337" s="62"/>
      <c r="AE337" s="62"/>
      <c r="AF337" s="62"/>
      <c r="AG337" s="62"/>
      <c r="AH337" s="62"/>
    </row>
    <row r="338" spans="14:34">
      <c r="N338" s="415"/>
      <c r="O338" s="417"/>
      <c r="P338" s="415"/>
      <c r="Q338" s="418"/>
      <c r="R338" s="62"/>
      <c r="S338" s="62"/>
      <c r="T338" s="62"/>
      <c r="U338" s="62"/>
      <c r="V338" s="417"/>
      <c r="W338" s="62"/>
      <c r="X338" s="415"/>
      <c r="Y338" s="417"/>
      <c r="Z338" s="415"/>
      <c r="AA338" s="417"/>
      <c r="AB338" s="62"/>
      <c r="AC338" s="62"/>
      <c r="AD338" s="62"/>
      <c r="AE338" s="62"/>
      <c r="AF338" s="62"/>
      <c r="AG338" s="62"/>
      <c r="AH338" s="62"/>
    </row>
    <row r="339" spans="14:34">
      <c r="N339" s="415"/>
      <c r="O339" s="417"/>
      <c r="P339" s="415"/>
      <c r="Q339" s="418"/>
      <c r="R339" s="62"/>
      <c r="S339" s="62"/>
      <c r="T339" s="62"/>
      <c r="U339" s="62"/>
      <c r="V339" s="417"/>
      <c r="W339" s="62"/>
      <c r="X339" s="415"/>
      <c r="Y339" s="417"/>
      <c r="Z339" s="415"/>
      <c r="AA339" s="417"/>
      <c r="AB339" s="62"/>
      <c r="AC339" s="62"/>
      <c r="AD339" s="62"/>
      <c r="AE339" s="62"/>
      <c r="AF339" s="62"/>
      <c r="AG339" s="62"/>
      <c r="AH339" s="62"/>
    </row>
    <row r="340" spans="14:34">
      <c r="N340" s="415"/>
      <c r="O340" s="417"/>
      <c r="P340" s="415"/>
      <c r="Q340" s="418"/>
      <c r="R340" s="62"/>
      <c r="S340" s="62"/>
      <c r="T340" s="62"/>
      <c r="U340" s="62"/>
      <c r="V340" s="417"/>
      <c r="W340" s="62"/>
      <c r="X340" s="415"/>
      <c r="Y340" s="417"/>
      <c r="Z340" s="415"/>
      <c r="AA340" s="417"/>
      <c r="AB340" s="62"/>
      <c r="AC340" s="62"/>
      <c r="AD340" s="62"/>
      <c r="AE340" s="62"/>
      <c r="AF340" s="62"/>
      <c r="AG340" s="62"/>
      <c r="AH340" s="62"/>
    </row>
    <row r="341" spans="14:34">
      <c r="N341" s="415"/>
      <c r="O341" s="417"/>
      <c r="P341" s="415"/>
      <c r="Q341" s="418"/>
      <c r="R341" s="62"/>
      <c r="S341" s="62"/>
      <c r="T341" s="62"/>
      <c r="U341" s="62"/>
      <c r="V341" s="417"/>
      <c r="W341" s="62"/>
      <c r="X341" s="415"/>
      <c r="Y341" s="417"/>
      <c r="Z341" s="415"/>
      <c r="AA341" s="417"/>
      <c r="AB341" s="62"/>
      <c r="AC341" s="62"/>
      <c r="AD341" s="62"/>
      <c r="AE341" s="62"/>
      <c r="AF341" s="62"/>
      <c r="AG341" s="62"/>
      <c r="AH341" s="62"/>
    </row>
    <row r="342" spans="14:34">
      <c r="N342" s="415"/>
      <c r="O342" s="417"/>
      <c r="P342" s="415"/>
      <c r="Q342" s="418"/>
      <c r="R342" s="62"/>
      <c r="S342" s="62"/>
      <c r="T342" s="62"/>
      <c r="U342" s="62"/>
      <c r="V342" s="417"/>
      <c r="W342" s="62"/>
      <c r="X342" s="415"/>
      <c r="Y342" s="417"/>
      <c r="Z342" s="415"/>
      <c r="AA342" s="417"/>
      <c r="AB342" s="62"/>
      <c r="AC342" s="62"/>
      <c r="AD342" s="62"/>
      <c r="AE342" s="62"/>
      <c r="AF342" s="62"/>
      <c r="AG342" s="62"/>
      <c r="AH342" s="62"/>
    </row>
    <row r="343" spans="14:34">
      <c r="N343" s="415"/>
      <c r="O343" s="417"/>
      <c r="P343" s="415"/>
      <c r="Q343" s="418"/>
      <c r="R343" s="62"/>
      <c r="S343" s="62"/>
      <c r="T343" s="62"/>
      <c r="U343" s="62"/>
      <c r="V343" s="417"/>
      <c r="W343" s="62"/>
      <c r="X343" s="415"/>
      <c r="Y343" s="417"/>
      <c r="Z343" s="415"/>
      <c r="AA343" s="417"/>
      <c r="AB343" s="62"/>
      <c r="AC343" s="62"/>
      <c r="AD343" s="62"/>
      <c r="AE343" s="62"/>
      <c r="AF343" s="62"/>
      <c r="AG343" s="62"/>
      <c r="AH343" s="62"/>
    </row>
    <row r="344" spans="14:34">
      <c r="N344" s="415"/>
      <c r="O344" s="417"/>
      <c r="P344" s="415"/>
      <c r="Q344" s="418"/>
      <c r="R344" s="62"/>
      <c r="S344" s="62"/>
      <c r="T344" s="62"/>
      <c r="U344" s="62"/>
      <c r="V344" s="417"/>
      <c r="W344" s="62"/>
      <c r="X344" s="415"/>
      <c r="Y344" s="417"/>
      <c r="Z344" s="415"/>
      <c r="AA344" s="417"/>
      <c r="AB344" s="62"/>
      <c r="AC344" s="62"/>
      <c r="AD344" s="62"/>
      <c r="AE344" s="62"/>
      <c r="AF344" s="62"/>
      <c r="AG344" s="62"/>
      <c r="AH344" s="62"/>
    </row>
    <row r="345" spans="14:34">
      <c r="N345" s="415"/>
      <c r="O345" s="417"/>
      <c r="P345" s="415"/>
      <c r="Q345" s="418"/>
      <c r="R345" s="62"/>
      <c r="S345" s="62"/>
      <c r="T345" s="62"/>
      <c r="U345" s="62"/>
      <c r="V345" s="417"/>
      <c r="W345" s="62"/>
      <c r="X345" s="415"/>
      <c r="Y345" s="417"/>
      <c r="Z345" s="415"/>
      <c r="AA345" s="417"/>
      <c r="AB345" s="62"/>
      <c r="AC345" s="62"/>
      <c r="AD345" s="62"/>
      <c r="AE345" s="62"/>
      <c r="AF345" s="62"/>
      <c r="AG345" s="62"/>
      <c r="AH345" s="62"/>
    </row>
    <row r="346" spans="14:34">
      <c r="N346" s="415"/>
      <c r="O346" s="417"/>
      <c r="P346" s="415"/>
      <c r="Q346" s="418"/>
      <c r="R346" s="62"/>
      <c r="S346" s="62"/>
      <c r="T346" s="62"/>
      <c r="U346" s="62"/>
      <c r="V346" s="417"/>
      <c r="W346" s="62"/>
      <c r="X346" s="415"/>
      <c r="Y346" s="417"/>
      <c r="Z346" s="415"/>
      <c r="AA346" s="417"/>
      <c r="AB346" s="62"/>
      <c r="AC346" s="62"/>
      <c r="AD346" s="62"/>
      <c r="AE346" s="62"/>
      <c r="AF346" s="62"/>
      <c r="AG346" s="62"/>
      <c r="AH346" s="62"/>
    </row>
    <row r="347" spans="14:34">
      <c r="N347" s="415"/>
      <c r="O347" s="417"/>
      <c r="P347" s="415"/>
      <c r="Q347" s="418"/>
      <c r="R347" s="62"/>
      <c r="S347" s="62"/>
      <c r="T347" s="62"/>
      <c r="U347" s="62"/>
      <c r="V347" s="417"/>
      <c r="W347" s="62"/>
      <c r="X347" s="415"/>
      <c r="Y347" s="417"/>
      <c r="Z347" s="415"/>
      <c r="AA347" s="417"/>
      <c r="AB347" s="62"/>
      <c r="AC347" s="62"/>
      <c r="AD347" s="62"/>
      <c r="AE347" s="62"/>
      <c r="AF347" s="62"/>
      <c r="AG347" s="62"/>
      <c r="AH347" s="62"/>
    </row>
    <row r="348" spans="14:34">
      <c r="N348" s="415"/>
      <c r="O348" s="417"/>
      <c r="P348" s="415"/>
      <c r="Q348" s="418"/>
      <c r="R348" s="62"/>
      <c r="S348" s="62"/>
      <c r="T348" s="62"/>
      <c r="U348" s="62"/>
      <c r="V348" s="417"/>
      <c r="W348" s="62"/>
      <c r="X348" s="415"/>
      <c r="Y348" s="417"/>
      <c r="Z348" s="415"/>
      <c r="AA348" s="417"/>
      <c r="AB348" s="62"/>
      <c r="AC348" s="62"/>
      <c r="AD348" s="62"/>
      <c r="AE348" s="62"/>
      <c r="AF348" s="62"/>
      <c r="AG348" s="62"/>
      <c r="AH348" s="62"/>
    </row>
    <row r="349" spans="14:34">
      <c r="N349" s="415"/>
      <c r="O349" s="417"/>
      <c r="P349" s="415"/>
      <c r="Q349" s="418"/>
      <c r="R349" s="62"/>
      <c r="S349" s="62"/>
      <c r="T349" s="62"/>
      <c r="U349" s="62"/>
      <c r="V349" s="417"/>
      <c r="W349" s="62"/>
      <c r="X349" s="415"/>
      <c r="Y349" s="417"/>
      <c r="Z349" s="415"/>
      <c r="AA349" s="417"/>
      <c r="AB349" s="62"/>
      <c r="AC349" s="62"/>
      <c r="AD349" s="62"/>
      <c r="AE349" s="62"/>
      <c r="AF349" s="62"/>
      <c r="AG349" s="62"/>
      <c r="AH349" s="62"/>
    </row>
    <row r="350" spans="14:34">
      <c r="N350" s="415"/>
      <c r="O350" s="417"/>
      <c r="P350" s="415"/>
      <c r="Q350" s="418"/>
      <c r="R350" s="62"/>
      <c r="S350" s="62"/>
      <c r="T350" s="62"/>
      <c r="U350" s="62"/>
      <c r="V350" s="417"/>
      <c r="W350" s="62"/>
      <c r="X350" s="415"/>
      <c r="Y350" s="417"/>
      <c r="Z350" s="415"/>
      <c r="AA350" s="417"/>
      <c r="AB350" s="62"/>
      <c r="AC350" s="62"/>
      <c r="AD350" s="62"/>
      <c r="AE350" s="62"/>
      <c r="AF350" s="62"/>
      <c r="AG350" s="62"/>
      <c r="AH350" s="62"/>
    </row>
    <row r="351" spans="14:34">
      <c r="N351" s="415"/>
      <c r="O351" s="417"/>
      <c r="P351" s="415"/>
      <c r="Q351" s="418"/>
      <c r="R351" s="62"/>
      <c r="S351" s="62"/>
      <c r="T351" s="62"/>
      <c r="U351" s="62"/>
      <c r="V351" s="417"/>
      <c r="W351" s="62"/>
      <c r="X351" s="415"/>
      <c r="Y351" s="417"/>
      <c r="Z351" s="415"/>
      <c r="AA351" s="417"/>
      <c r="AB351" s="62"/>
      <c r="AC351" s="62"/>
      <c r="AD351" s="62"/>
      <c r="AE351" s="62"/>
      <c r="AF351" s="62"/>
      <c r="AG351" s="62"/>
      <c r="AH351" s="62"/>
    </row>
    <row r="352" spans="14:34">
      <c r="N352" s="415"/>
      <c r="O352" s="417"/>
      <c r="P352" s="415"/>
      <c r="Q352" s="418"/>
      <c r="R352" s="62"/>
      <c r="S352" s="62"/>
      <c r="T352" s="62"/>
      <c r="U352" s="62"/>
      <c r="V352" s="417"/>
      <c r="W352" s="62"/>
      <c r="X352" s="415"/>
      <c r="Y352" s="417"/>
      <c r="Z352" s="415"/>
      <c r="AA352" s="417"/>
      <c r="AB352" s="62"/>
      <c r="AC352" s="62"/>
      <c r="AD352" s="62"/>
      <c r="AE352" s="62"/>
      <c r="AF352" s="62"/>
      <c r="AG352" s="62"/>
      <c r="AH352" s="62"/>
    </row>
    <row r="353" spans="14:34">
      <c r="N353" s="415"/>
      <c r="O353" s="417"/>
      <c r="P353" s="415"/>
      <c r="Q353" s="418"/>
      <c r="R353" s="62"/>
      <c r="S353" s="62"/>
      <c r="T353" s="62"/>
      <c r="U353" s="62"/>
      <c r="V353" s="417"/>
      <c r="W353" s="62"/>
      <c r="X353" s="415"/>
      <c r="Y353" s="417"/>
      <c r="Z353" s="415"/>
      <c r="AA353" s="417"/>
      <c r="AB353" s="62"/>
      <c r="AC353" s="62"/>
      <c r="AD353" s="62"/>
      <c r="AE353" s="62"/>
      <c r="AF353" s="62"/>
      <c r="AG353" s="62"/>
      <c r="AH353" s="62"/>
    </row>
    <row r="354" spans="14:34">
      <c r="N354" s="415"/>
      <c r="O354" s="417"/>
      <c r="P354" s="415"/>
      <c r="Q354" s="418"/>
      <c r="R354" s="62"/>
      <c r="S354" s="62"/>
      <c r="T354" s="62"/>
      <c r="U354" s="62"/>
      <c r="V354" s="417"/>
      <c r="W354" s="62"/>
      <c r="X354" s="415"/>
      <c r="Y354" s="417"/>
      <c r="Z354" s="415"/>
      <c r="AA354" s="417"/>
      <c r="AB354" s="62"/>
      <c r="AC354" s="62"/>
      <c r="AD354" s="62"/>
      <c r="AE354" s="62"/>
      <c r="AF354" s="62"/>
      <c r="AG354" s="62"/>
      <c r="AH354" s="62"/>
    </row>
    <row r="355" spans="14:34">
      <c r="N355" s="415"/>
      <c r="O355" s="417"/>
      <c r="P355" s="415"/>
      <c r="Q355" s="418"/>
      <c r="R355" s="62"/>
      <c r="S355" s="62"/>
      <c r="T355" s="62"/>
      <c r="U355" s="62"/>
      <c r="V355" s="417"/>
      <c r="W355" s="62"/>
      <c r="X355" s="415"/>
      <c r="Y355" s="417"/>
      <c r="Z355" s="415"/>
      <c r="AA355" s="417"/>
      <c r="AB355" s="62"/>
      <c r="AC355" s="62"/>
      <c r="AD355" s="62"/>
      <c r="AE355" s="62"/>
      <c r="AF355" s="62"/>
      <c r="AG355" s="62"/>
      <c r="AH355" s="62"/>
    </row>
    <row r="356" spans="14:34">
      <c r="N356" s="415"/>
      <c r="O356" s="417"/>
      <c r="P356" s="415"/>
      <c r="Q356" s="418"/>
      <c r="R356" s="62"/>
      <c r="S356" s="62"/>
      <c r="T356" s="62"/>
      <c r="U356" s="62"/>
      <c r="V356" s="417"/>
      <c r="W356" s="62"/>
      <c r="X356" s="415"/>
      <c r="Y356" s="417"/>
      <c r="Z356" s="415"/>
      <c r="AA356" s="417"/>
      <c r="AB356" s="62"/>
      <c r="AC356" s="62"/>
      <c r="AD356" s="62"/>
      <c r="AE356" s="62"/>
      <c r="AF356" s="62"/>
      <c r="AG356" s="62"/>
      <c r="AH356" s="62"/>
    </row>
    <row r="357" spans="14:34">
      <c r="N357" s="415"/>
      <c r="O357" s="417"/>
      <c r="P357" s="415"/>
      <c r="Q357" s="418"/>
      <c r="R357" s="62"/>
      <c r="S357" s="62"/>
      <c r="T357" s="62"/>
      <c r="U357" s="62"/>
      <c r="V357" s="417"/>
      <c r="W357" s="62"/>
      <c r="X357" s="415"/>
      <c r="Y357" s="417"/>
      <c r="Z357" s="415"/>
      <c r="AA357" s="417"/>
      <c r="AB357" s="62"/>
      <c r="AC357" s="62"/>
      <c r="AD357" s="62"/>
      <c r="AE357" s="62"/>
      <c r="AF357" s="62"/>
      <c r="AG357" s="62"/>
      <c r="AH357" s="62"/>
    </row>
    <row r="358" spans="14:34">
      <c r="N358" s="415"/>
      <c r="O358" s="417"/>
      <c r="P358" s="415"/>
      <c r="Q358" s="418"/>
      <c r="R358" s="62"/>
      <c r="S358" s="62"/>
      <c r="T358" s="62"/>
      <c r="U358" s="62"/>
      <c r="V358" s="417"/>
      <c r="W358" s="62"/>
      <c r="X358" s="415"/>
      <c r="Y358" s="417"/>
      <c r="Z358" s="415"/>
      <c r="AA358" s="417"/>
      <c r="AB358" s="62"/>
      <c r="AC358" s="62"/>
      <c r="AD358" s="62"/>
      <c r="AE358" s="62"/>
      <c r="AF358" s="62"/>
      <c r="AG358" s="62"/>
      <c r="AH358" s="62"/>
    </row>
    <row r="359" spans="14:34">
      <c r="N359" s="415"/>
      <c r="O359" s="417"/>
      <c r="P359" s="415"/>
      <c r="Q359" s="418"/>
      <c r="R359" s="62"/>
      <c r="S359" s="62"/>
      <c r="T359" s="62"/>
      <c r="U359" s="62"/>
      <c r="V359" s="417"/>
      <c r="W359" s="62"/>
      <c r="X359" s="415"/>
      <c r="Y359" s="417"/>
      <c r="Z359" s="415"/>
      <c r="AA359" s="417"/>
      <c r="AB359" s="62"/>
      <c r="AC359" s="62"/>
      <c r="AD359" s="62"/>
      <c r="AE359" s="62"/>
      <c r="AF359" s="62"/>
      <c r="AG359" s="62"/>
      <c r="AH359" s="62"/>
    </row>
    <row r="360" spans="14:34">
      <c r="N360" s="415"/>
      <c r="O360" s="417"/>
      <c r="P360" s="415"/>
      <c r="Q360" s="418"/>
      <c r="R360" s="62"/>
      <c r="S360" s="62"/>
      <c r="T360" s="62"/>
      <c r="U360" s="62"/>
      <c r="V360" s="417"/>
      <c r="W360" s="62"/>
      <c r="X360" s="415"/>
      <c r="Y360" s="417"/>
      <c r="Z360" s="415"/>
      <c r="AA360" s="417"/>
      <c r="AB360" s="62"/>
      <c r="AC360" s="62"/>
      <c r="AD360" s="62"/>
      <c r="AE360" s="62"/>
      <c r="AF360" s="62"/>
      <c r="AG360" s="62"/>
      <c r="AH360" s="62"/>
    </row>
    <row r="361" spans="14:34">
      <c r="N361" s="415"/>
      <c r="O361" s="417"/>
      <c r="P361" s="415"/>
      <c r="Q361" s="418"/>
      <c r="R361" s="62"/>
      <c r="S361" s="62"/>
      <c r="T361" s="62"/>
      <c r="U361" s="62"/>
      <c r="V361" s="417"/>
      <c r="W361" s="62"/>
      <c r="X361" s="415"/>
      <c r="Y361" s="417"/>
      <c r="Z361" s="415"/>
      <c r="AA361" s="417"/>
      <c r="AB361" s="62"/>
      <c r="AC361" s="62"/>
      <c r="AD361" s="62"/>
      <c r="AE361" s="62"/>
      <c r="AF361" s="62"/>
      <c r="AG361" s="62"/>
      <c r="AH361" s="62"/>
    </row>
    <row r="362" spans="14:34">
      <c r="N362" s="415"/>
      <c r="O362" s="417"/>
      <c r="P362" s="415"/>
      <c r="Q362" s="418"/>
      <c r="R362" s="62"/>
      <c r="S362" s="62"/>
      <c r="T362" s="62"/>
      <c r="U362" s="62"/>
      <c r="V362" s="417"/>
      <c r="W362" s="62"/>
      <c r="X362" s="415"/>
      <c r="Y362" s="417"/>
      <c r="Z362" s="415"/>
      <c r="AA362" s="417"/>
      <c r="AB362" s="62"/>
      <c r="AC362" s="62"/>
      <c r="AD362" s="62"/>
      <c r="AE362" s="62"/>
      <c r="AF362" s="62"/>
      <c r="AG362" s="62"/>
      <c r="AH362" s="62"/>
    </row>
    <row r="363" spans="14:34">
      <c r="N363" s="415"/>
      <c r="O363" s="417"/>
      <c r="P363" s="415"/>
      <c r="Q363" s="418"/>
      <c r="R363" s="62"/>
      <c r="S363" s="62"/>
      <c r="T363" s="62"/>
      <c r="U363" s="62"/>
      <c r="V363" s="417"/>
      <c r="W363" s="62"/>
      <c r="X363" s="415"/>
      <c r="Y363" s="417"/>
      <c r="Z363" s="415"/>
      <c r="AA363" s="417"/>
      <c r="AB363" s="62"/>
      <c r="AC363" s="62"/>
      <c r="AD363" s="62"/>
      <c r="AE363" s="62"/>
      <c r="AF363" s="62"/>
      <c r="AG363" s="62"/>
      <c r="AH363" s="62"/>
    </row>
    <row r="364" spans="14:34">
      <c r="N364" s="415"/>
      <c r="O364" s="417"/>
      <c r="P364" s="415"/>
      <c r="Q364" s="418"/>
      <c r="R364" s="62"/>
      <c r="S364" s="62"/>
      <c r="T364" s="62"/>
      <c r="U364" s="62"/>
      <c r="V364" s="417"/>
      <c r="W364" s="62"/>
      <c r="X364" s="415"/>
      <c r="Y364" s="417"/>
      <c r="Z364" s="415"/>
      <c r="AA364" s="417"/>
      <c r="AB364" s="62"/>
      <c r="AC364" s="62"/>
      <c r="AD364" s="62"/>
      <c r="AE364" s="62"/>
      <c r="AF364" s="62"/>
      <c r="AG364" s="62"/>
      <c r="AH364" s="62"/>
    </row>
    <row r="365" spans="14:34">
      <c r="N365" s="415"/>
      <c r="O365" s="417"/>
      <c r="P365" s="415"/>
      <c r="Q365" s="418"/>
      <c r="R365" s="62"/>
      <c r="S365" s="62"/>
      <c r="T365" s="62"/>
      <c r="U365" s="62"/>
      <c r="V365" s="417"/>
      <c r="W365" s="62"/>
      <c r="X365" s="415"/>
      <c r="Y365" s="417"/>
      <c r="Z365" s="415"/>
      <c r="AA365" s="417"/>
      <c r="AB365" s="62"/>
      <c r="AC365" s="62"/>
      <c r="AD365" s="62"/>
      <c r="AE365" s="62"/>
      <c r="AF365" s="62"/>
      <c r="AG365" s="62"/>
      <c r="AH365" s="62"/>
    </row>
    <row r="366" spans="14:34">
      <c r="N366" s="415"/>
      <c r="O366" s="417"/>
      <c r="P366" s="415"/>
      <c r="Q366" s="418"/>
      <c r="R366" s="62"/>
      <c r="S366" s="62"/>
      <c r="T366" s="62"/>
      <c r="U366" s="62"/>
      <c r="V366" s="417"/>
      <c r="W366" s="62"/>
      <c r="X366" s="415"/>
      <c r="Y366" s="417"/>
      <c r="Z366" s="415"/>
      <c r="AA366" s="417"/>
      <c r="AB366" s="62"/>
      <c r="AC366" s="62"/>
      <c r="AD366" s="62"/>
      <c r="AE366" s="62"/>
      <c r="AF366" s="62"/>
      <c r="AG366" s="62"/>
      <c r="AH366" s="62"/>
    </row>
    <row r="367" spans="14:34">
      <c r="N367" s="415"/>
      <c r="O367" s="417"/>
      <c r="P367" s="415"/>
      <c r="Q367" s="418"/>
      <c r="R367" s="62"/>
      <c r="S367" s="62"/>
      <c r="T367" s="62"/>
      <c r="U367" s="62"/>
      <c r="V367" s="417"/>
      <c r="W367" s="62"/>
      <c r="X367" s="415"/>
      <c r="Y367" s="417"/>
      <c r="Z367" s="415"/>
      <c r="AA367" s="417"/>
      <c r="AB367" s="62"/>
      <c r="AC367" s="62"/>
      <c r="AD367" s="62"/>
      <c r="AE367" s="62"/>
      <c r="AF367" s="62"/>
      <c r="AG367" s="62"/>
      <c r="AH367" s="62"/>
    </row>
    <row r="368" spans="14:34">
      <c r="N368" s="415"/>
      <c r="O368" s="417"/>
      <c r="P368" s="415"/>
      <c r="Q368" s="418"/>
      <c r="R368" s="62"/>
      <c r="S368" s="62"/>
      <c r="T368" s="62"/>
      <c r="U368" s="62"/>
      <c r="V368" s="417"/>
      <c r="W368" s="62"/>
      <c r="X368" s="415"/>
      <c r="Y368" s="417"/>
      <c r="Z368" s="415"/>
      <c r="AA368" s="417"/>
      <c r="AB368" s="62"/>
      <c r="AC368" s="62"/>
      <c r="AD368" s="62"/>
      <c r="AE368" s="62"/>
      <c r="AF368" s="62"/>
      <c r="AG368" s="62"/>
      <c r="AH368" s="62"/>
    </row>
    <row r="369" spans="14:34">
      <c r="N369" s="415"/>
      <c r="O369" s="417"/>
      <c r="P369" s="415"/>
      <c r="Q369" s="418"/>
      <c r="R369" s="62"/>
      <c r="S369" s="62"/>
      <c r="T369" s="62"/>
      <c r="U369" s="62"/>
      <c r="V369" s="417"/>
      <c r="W369" s="62"/>
      <c r="X369" s="415"/>
      <c r="Y369" s="417"/>
      <c r="Z369" s="415"/>
      <c r="AA369" s="417"/>
      <c r="AB369" s="62"/>
      <c r="AC369" s="62"/>
      <c r="AD369" s="62"/>
      <c r="AE369" s="62"/>
      <c r="AF369" s="62"/>
      <c r="AG369" s="62"/>
      <c r="AH369" s="62"/>
    </row>
    <row r="370" spans="14:34">
      <c r="N370" s="415"/>
      <c r="O370" s="417"/>
      <c r="P370" s="415"/>
      <c r="Q370" s="418"/>
      <c r="R370" s="62"/>
      <c r="S370" s="62"/>
      <c r="T370" s="62"/>
      <c r="U370" s="62"/>
      <c r="V370" s="417"/>
      <c r="W370" s="62"/>
      <c r="X370" s="415"/>
      <c r="Y370" s="417"/>
      <c r="Z370" s="415"/>
      <c r="AA370" s="417"/>
      <c r="AB370" s="62"/>
      <c r="AC370" s="62"/>
      <c r="AD370" s="62"/>
      <c r="AE370" s="62"/>
      <c r="AF370" s="62"/>
      <c r="AG370" s="62"/>
      <c r="AH370" s="62"/>
    </row>
    <row r="371" spans="14:34">
      <c r="N371" s="415"/>
      <c r="O371" s="417"/>
      <c r="P371" s="415"/>
      <c r="Q371" s="418"/>
      <c r="R371" s="62"/>
      <c r="S371" s="62"/>
      <c r="T371" s="62"/>
      <c r="U371" s="62"/>
      <c r="V371" s="417"/>
      <c r="W371" s="62"/>
      <c r="X371" s="415"/>
      <c r="Y371" s="417"/>
      <c r="Z371" s="415"/>
      <c r="AA371" s="417"/>
      <c r="AB371" s="62"/>
      <c r="AC371" s="62"/>
      <c r="AD371" s="62"/>
      <c r="AE371" s="62"/>
      <c r="AF371" s="62"/>
      <c r="AG371" s="62"/>
      <c r="AH371" s="62"/>
    </row>
    <row r="372" spans="14:34">
      <c r="N372" s="415"/>
      <c r="O372" s="417"/>
      <c r="P372" s="415"/>
      <c r="Q372" s="418"/>
      <c r="R372" s="62"/>
      <c r="S372" s="62"/>
      <c r="T372" s="62"/>
      <c r="U372" s="62"/>
      <c r="V372" s="417"/>
      <c r="W372" s="62"/>
      <c r="X372" s="415"/>
      <c r="Y372" s="417"/>
      <c r="Z372" s="415"/>
      <c r="AA372" s="417"/>
      <c r="AB372" s="62"/>
      <c r="AC372" s="62"/>
      <c r="AD372" s="62"/>
      <c r="AE372" s="62"/>
      <c r="AF372" s="62"/>
      <c r="AG372" s="62"/>
      <c r="AH372" s="62"/>
    </row>
    <row r="373" spans="14:34">
      <c r="N373" s="415"/>
      <c r="O373" s="417"/>
      <c r="P373" s="415"/>
      <c r="Q373" s="418"/>
      <c r="R373" s="62"/>
      <c r="S373" s="62"/>
      <c r="T373" s="62"/>
      <c r="U373" s="62"/>
      <c r="V373" s="417"/>
      <c r="W373" s="62"/>
      <c r="X373" s="415"/>
      <c r="Y373" s="417"/>
      <c r="Z373" s="415"/>
      <c r="AA373" s="417"/>
      <c r="AB373" s="62"/>
      <c r="AC373" s="62"/>
      <c r="AD373" s="62"/>
      <c r="AE373" s="62"/>
      <c r="AF373" s="62"/>
      <c r="AG373" s="62"/>
      <c r="AH373" s="62"/>
    </row>
    <row r="374" spans="14:34">
      <c r="N374" s="415"/>
      <c r="O374" s="417"/>
      <c r="P374" s="415"/>
      <c r="Q374" s="418"/>
      <c r="R374" s="62"/>
      <c r="S374" s="62"/>
      <c r="T374" s="62"/>
      <c r="U374" s="62"/>
      <c r="V374" s="417"/>
      <c r="W374" s="62"/>
      <c r="X374" s="415"/>
      <c r="Y374" s="417"/>
      <c r="Z374" s="415"/>
      <c r="AA374" s="417"/>
      <c r="AB374" s="62"/>
      <c r="AC374" s="62"/>
      <c r="AD374" s="62"/>
      <c r="AE374" s="62"/>
      <c r="AF374" s="62"/>
      <c r="AG374" s="62"/>
      <c r="AH374" s="62"/>
    </row>
    <row r="375" spans="14:34">
      <c r="N375" s="415"/>
      <c r="O375" s="417"/>
      <c r="P375" s="415"/>
      <c r="Q375" s="418"/>
      <c r="R375" s="62"/>
      <c r="S375" s="62"/>
      <c r="T375" s="62"/>
      <c r="U375" s="62"/>
      <c r="V375" s="417"/>
      <c r="W375" s="62"/>
      <c r="X375" s="415"/>
      <c r="Y375" s="417"/>
      <c r="Z375" s="415"/>
      <c r="AA375" s="417"/>
      <c r="AB375" s="62"/>
      <c r="AC375" s="62"/>
      <c r="AD375" s="62"/>
      <c r="AE375" s="62"/>
      <c r="AF375" s="62"/>
      <c r="AG375" s="62"/>
      <c r="AH375" s="62"/>
    </row>
    <row r="376" spans="14:34">
      <c r="N376" s="415"/>
      <c r="O376" s="417"/>
      <c r="P376" s="415"/>
      <c r="Q376" s="418"/>
      <c r="R376" s="62"/>
      <c r="S376" s="62"/>
      <c r="T376" s="62"/>
      <c r="U376" s="62"/>
      <c r="V376" s="417"/>
      <c r="W376" s="62"/>
      <c r="X376" s="415"/>
      <c r="Y376" s="417"/>
      <c r="Z376" s="415"/>
      <c r="AA376" s="417"/>
      <c r="AB376" s="62"/>
      <c r="AC376" s="62"/>
      <c r="AD376" s="62"/>
      <c r="AE376" s="62"/>
      <c r="AF376" s="62"/>
      <c r="AG376" s="62"/>
      <c r="AH376" s="62"/>
    </row>
    <row r="377" spans="14:34">
      <c r="N377" s="415"/>
      <c r="O377" s="417"/>
      <c r="P377" s="415"/>
      <c r="Q377" s="418"/>
      <c r="R377" s="62"/>
      <c r="S377" s="62"/>
      <c r="T377" s="62"/>
      <c r="U377" s="62"/>
      <c r="V377" s="417"/>
      <c r="W377" s="62"/>
      <c r="X377" s="415"/>
      <c r="Y377" s="417"/>
      <c r="Z377" s="415"/>
      <c r="AA377" s="417"/>
      <c r="AB377" s="62"/>
      <c r="AC377" s="62"/>
      <c r="AD377" s="62"/>
      <c r="AE377" s="62"/>
      <c r="AF377" s="62"/>
      <c r="AG377" s="62"/>
      <c r="AH377" s="62"/>
    </row>
    <row r="378" spans="14:34">
      <c r="N378" s="415"/>
      <c r="O378" s="417"/>
      <c r="P378" s="415"/>
      <c r="Q378" s="418"/>
      <c r="R378" s="62"/>
      <c r="S378" s="62"/>
      <c r="T378" s="62"/>
      <c r="U378" s="62"/>
      <c r="V378" s="417"/>
      <c r="W378" s="62"/>
      <c r="X378" s="415"/>
      <c r="Y378" s="417"/>
      <c r="Z378" s="415"/>
      <c r="AA378" s="417"/>
      <c r="AB378" s="62"/>
      <c r="AC378" s="62"/>
      <c r="AD378" s="62"/>
      <c r="AE378" s="62"/>
      <c r="AF378" s="62"/>
      <c r="AG378" s="62"/>
      <c r="AH378" s="62"/>
    </row>
    <row r="379" spans="14:34">
      <c r="N379" s="415"/>
      <c r="O379" s="417"/>
      <c r="P379" s="415"/>
      <c r="Q379" s="418"/>
      <c r="R379" s="62"/>
      <c r="S379" s="62"/>
      <c r="T379" s="62"/>
      <c r="U379" s="62"/>
      <c r="V379" s="417"/>
      <c r="W379" s="62"/>
      <c r="X379" s="415"/>
      <c r="Y379" s="417"/>
      <c r="Z379" s="415"/>
      <c r="AA379" s="417"/>
      <c r="AB379" s="62"/>
      <c r="AC379" s="62"/>
      <c r="AD379" s="62"/>
      <c r="AE379" s="62"/>
      <c r="AF379" s="62"/>
      <c r="AG379" s="62"/>
      <c r="AH379" s="62"/>
    </row>
    <row r="380" spans="14:34">
      <c r="N380" s="415"/>
      <c r="O380" s="417"/>
      <c r="P380" s="415"/>
      <c r="Q380" s="418"/>
      <c r="R380" s="62"/>
      <c r="S380" s="62"/>
      <c r="T380" s="62"/>
      <c r="U380" s="62"/>
      <c r="V380" s="417"/>
      <c r="W380" s="62"/>
      <c r="X380" s="415"/>
      <c r="Y380" s="417"/>
      <c r="Z380" s="415"/>
      <c r="AA380" s="417"/>
      <c r="AB380" s="62"/>
      <c r="AC380" s="62"/>
      <c r="AD380" s="62"/>
      <c r="AE380" s="62"/>
      <c r="AF380" s="62"/>
      <c r="AG380" s="62"/>
      <c r="AH380" s="62"/>
    </row>
    <row r="381" spans="14:34">
      <c r="N381" s="415"/>
      <c r="O381" s="417"/>
      <c r="P381" s="415"/>
      <c r="Q381" s="418"/>
      <c r="R381" s="62"/>
      <c r="S381" s="62"/>
      <c r="T381" s="62"/>
      <c r="U381" s="62"/>
      <c r="V381" s="417"/>
      <c r="W381" s="62"/>
      <c r="X381" s="415"/>
      <c r="Y381" s="417"/>
      <c r="Z381" s="415"/>
      <c r="AA381" s="417"/>
      <c r="AB381" s="62"/>
      <c r="AC381" s="62"/>
      <c r="AD381" s="62"/>
      <c r="AE381" s="62"/>
      <c r="AF381" s="62"/>
      <c r="AG381" s="62"/>
      <c r="AH381" s="62"/>
    </row>
    <row r="382" spans="14:34">
      <c r="N382" s="415"/>
      <c r="O382" s="417"/>
      <c r="P382" s="415"/>
      <c r="Q382" s="418"/>
      <c r="R382" s="62"/>
      <c r="S382" s="62"/>
      <c r="T382" s="62"/>
      <c r="U382" s="62"/>
      <c r="V382" s="417"/>
      <c r="W382" s="62"/>
      <c r="X382" s="415"/>
      <c r="Y382" s="417"/>
      <c r="Z382" s="415"/>
      <c r="AA382" s="417"/>
      <c r="AB382" s="62"/>
      <c r="AC382" s="62"/>
      <c r="AD382" s="62"/>
      <c r="AE382" s="62"/>
      <c r="AF382" s="62"/>
      <c r="AG382" s="62"/>
      <c r="AH382" s="62"/>
    </row>
    <row r="383" spans="14:34">
      <c r="N383" s="415"/>
      <c r="O383" s="417"/>
      <c r="P383" s="415"/>
      <c r="Q383" s="418"/>
      <c r="R383" s="62"/>
      <c r="S383" s="62"/>
      <c r="T383" s="62"/>
      <c r="U383" s="62"/>
      <c r="V383" s="417"/>
      <c r="W383" s="62"/>
      <c r="X383" s="415"/>
      <c r="Y383" s="417"/>
      <c r="Z383" s="415"/>
      <c r="AA383" s="417"/>
      <c r="AB383" s="62"/>
      <c r="AC383" s="62"/>
      <c r="AD383" s="62"/>
      <c r="AE383" s="62"/>
      <c r="AF383" s="62"/>
      <c r="AG383" s="62"/>
      <c r="AH383" s="62"/>
    </row>
    <row r="384" spans="14:34">
      <c r="N384" s="415"/>
      <c r="O384" s="417"/>
      <c r="P384" s="415"/>
      <c r="Q384" s="418"/>
      <c r="R384" s="62"/>
      <c r="S384" s="62"/>
      <c r="T384" s="62"/>
      <c r="U384" s="62"/>
      <c r="V384" s="417"/>
      <c r="W384" s="62"/>
      <c r="X384" s="415"/>
      <c r="Y384" s="417"/>
      <c r="Z384" s="415"/>
      <c r="AA384" s="417"/>
      <c r="AB384" s="62"/>
      <c r="AC384" s="62"/>
      <c r="AD384" s="62"/>
      <c r="AE384" s="62"/>
      <c r="AF384" s="62"/>
      <c r="AG384" s="62"/>
      <c r="AH384" s="62"/>
    </row>
    <row r="385" spans="14:34">
      <c r="N385" s="415"/>
      <c r="O385" s="417"/>
      <c r="P385" s="415"/>
      <c r="Q385" s="418"/>
      <c r="R385" s="62"/>
      <c r="S385" s="62"/>
      <c r="T385" s="62"/>
      <c r="U385" s="62"/>
      <c r="V385" s="417"/>
      <c r="W385" s="62"/>
      <c r="X385" s="415"/>
      <c r="Y385" s="417"/>
      <c r="Z385" s="415"/>
      <c r="AA385" s="417"/>
      <c r="AB385" s="62"/>
      <c r="AC385" s="62"/>
      <c r="AD385" s="62"/>
      <c r="AE385" s="62"/>
      <c r="AF385" s="62"/>
      <c r="AG385" s="62"/>
      <c r="AH385" s="62"/>
    </row>
    <row r="386" spans="14:34">
      <c r="N386" s="415"/>
      <c r="O386" s="417"/>
      <c r="P386" s="415"/>
      <c r="Q386" s="418"/>
      <c r="R386" s="62"/>
      <c r="S386" s="62"/>
      <c r="T386" s="62"/>
      <c r="U386" s="62"/>
      <c r="V386" s="417"/>
      <c r="W386" s="62"/>
      <c r="X386" s="415"/>
      <c r="Y386" s="417"/>
      <c r="Z386" s="415"/>
      <c r="AA386" s="417"/>
      <c r="AB386" s="62"/>
      <c r="AC386" s="62"/>
      <c r="AD386" s="62"/>
      <c r="AE386" s="62"/>
      <c r="AF386" s="62"/>
      <c r="AG386" s="62"/>
      <c r="AH386" s="62"/>
    </row>
    <row r="387" spans="14:34">
      <c r="N387" s="415"/>
      <c r="O387" s="417"/>
      <c r="P387" s="415"/>
      <c r="Q387" s="418"/>
      <c r="R387" s="62"/>
      <c r="S387" s="62"/>
      <c r="T387" s="62"/>
      <c r="U387" s="62"/>
      <c r="V387" s="417"/>
      <c r="W387" s="62"/>
      <c r="X387" s="415"/>
      <c r="Y387" s="417"/>
      <c r="Z387" s="415"/>
      <c r="AA387" s="417"/>
      <c r="AB387" s="62"/>
      <c r="AC387" s="62"/>
      <c r="AD387" s="62"/>
      <c r="AE387" s="62"/>
      <c r="AF387" s="62"/>
      <c r="AG387" s="62"/>
      <c r="AH387" s="62"/>
    </row>
    <row r="388" spans="14:34">
      <c r="N388" s="415"/>
      <c r="O388" s="417"/>
      <c r="P388" s="415"/>
      <c r="Q388" s="418"/>
      <c r="R388" s="62"/>
      <c r="S388" s="62"/>
      <c r="T388" s="62"/>
      <c r="U388" s="62"/>
      <c r="V388" s="417"/>
      <c r="W388" s="62"/>
      <c r="X388" s="415"/>
      <c r="Y388" s="417"/>
      <c r="Z388" s="415"/>
      <c r="AA388" s="417"/>
      <c r="AB388" s="62"/>
      <c r="AC388" s="62"/>
      <c r="AD388" s="62"/>
      <c r="AE388" s="62"/>
      <c r="AF388" s="62"/>
      <c r="AG388" s="62"/>
      <c r="AH388" s="62"/>
    </row>
    <row r="389" spans="14:34">
      <c r="N389" s="415"/>
      <c r="O389" s="417"/>
      <c r="P389" s="415"/>
      <c r="Q389" s="418"/>
      <c r="R389" s="62"/>
      <c r="S389" s="62"/>
      <c r="T389" s="62"/>
      <c r="U389" s="62"/>
      <c r="V389" s="417"/>
      <c r="W389" s="62"/>
      <c r="X389" s="415"/>
      <c r="Y389" s="417"/>
      <c r="Z389" s="415"/>
      <c r="AA389" s="417"/>
      <c r="AB389" s="62"/>
      <c r="AC389" s="62"/>
      <c r="AD389" s="62"/>
      <c r="AE389" s="62"/>
      <c r="AF389" s="62"/>
      <c r="AG389" s="62"/>
      <c r="AH389" s="62"/>
    </row>
    <row r="390" spans="14:34">
      <c r="N390" s="415"/>
      <c r="O390" s="417"/>
      <c r="P390" s="415"/>
      <c r="Q390" s="418"/>
      <c r="R390" s="62"/>
      <c r="S390" s="62"/>
      <c r="T390" s="62"/>
      <c r="U390" s="62"/>
      <c r="V390" s="417"/>
      <c r="W390" s="62"/>
      <c r="X390" s="415"/>
      <c r="Y390" s="417"/>
      <c r="Z390" s="415"/>
      <c r="AA390" s="417"/>
      <c r="AB390" s="62"/>
      <c r="AC390" s="62"/>
      <c r="AD390" s="62"/>
      <c r="AE390" s="62"/>
      <c r="AF390" s="62"/>
      <c r="AG390" s="62"/>
      <c r="AH390" s="62"/>
    </row>
    <row r="391" spans="14:34">
      <c r="N391" s="415"/>
      <c r="O391" s="417"/>
      <c r="P391" s="415"/>
      <c r="Q391" s="418"/>
      <c r="R391" s="62"/>
      <c r="S391" s="62"/>
      <c r="T391" s="62"/>
      <c r="U391" s="62"/>
      <c r="V391" s="417"/>
      <c r="W391" s="62"/>
      <c r="X391" s="415"/>
      <c r="Y391" s="417"/>
      <c r="Z391" s="415"/>
      <c r="AA391" s="417"/>
      <c r="AB391" s="62"/>
      <c r="AC391" s="62"/>
      <c r="AD391" s="62"/>
      <c r="AE391" s="62"/>
      <c r="AF391" s="62"/>
      <c r="AG391" s="62"/>
      <c r="AH391" s="62"/>
    </row>
    <row r="392" spans="14:34">
      <c r="N392" s="415"/>
      <c r="O392" s="417"/>
      <c r="P392" s="415"/>
      <c r="Q392" s="418"/>
      <c r="R392" s="62"/>
      <c r="S392" s="62"/>
      <c r="T392" s="62"/>
      <c r="U392" s="62"/>
      <c r="V392" s="417"/>
      <c r="W392" s="62"/>
      <c r="X392" s="415"/>
      <c r="Y392" s="417"/>
      <c r="Z392" s="415"/>
      <c r="AA392" s="417"/>
      <c r="AB392" s="62"/>
      <c r="AC392" s="62"/>
      <c r="AD392" s="62"/>
      <c r="AE392" s="62"/>
      <c r="AF392" s="62"/>
      <c r="AG392" s="62"/>
      <c r="AH392" s="62"/>
    </row>
    <row r="393" spans="14:34">
      <c r="N393" s="415"/>
      <c r="O393" s="417"/>
      <c r="P393" s="415"/>
      <c r="Q393" s="418"/>
      <c r="R393" s="62"/>
      <c r="S393" s="62"/>
      <c r="T393" s="62"/>
      <c r="U393" s="62"/>
      <c r="V393" s="417"/>
      <c r="W393" s="62"/>
      <c r="X393" s="415"/>
      <c r="Y393" s="417"/>
      <c r="Z393" s="415"/>
      <c r="AA393" s="417"/>
      <c r="AB393" s="62"/>
      <c r="AC393" s="62"/>
      <c r="AD393" s="62"/>
      <c r="AE393" s="62"/>
      <c r="AF393" s="62"/>
      <c r="AG393" s="62"/>
      <c r="AH393" s="62"/>
    </row>
    <row r="394" spans="14:34">
      <c r="N394" s="415"/>
      <c r="O394" s="417"/>
      <c r="P394" s="415"/>
      <c r="Q394" s="418"/>
      <c r="R394" s="62"/>
      <c r="S394" s="62"/>
      <c r="T394" s="62"/>
      <c r="U394" s="62"/>
      <c r="V394" s="417"/>
      <c r="W394" s="62"/>
      <c r="X394" s="415"/>
      <c r="Y394" s="417"/>
      <c r="Z394" s="415"/>
      <c r="AA394" s="417"/>
      <c r="AB394" s="62"/>
      <c r="AC394" s="62"/>
      <c r="AD394" s="62"/>
      <c r="AE394" s="62"/>
      <c r="AF394" s="62"/>
      <c r="AG394" s="62"/>
      <c r="AH394" s="62"/>
    </row>
    <row r="395" spans="14:34">
      <c r="N395" s="415"/>
      <c r="O395" s="417"/>
      <c r="P395" s="415"/>
      <c r="Q395" s="418"/>
      <c r="R395" s="62"/>
      <c r="S395" s="62"/>
      <c r="T395" s="62"/>
      <c r="U395" s="62"/>
      <c r="V395" s="417"/>
      <c r="W395" s="62"/>
      <c r="X395" s="415"/>
      <c r="Y395" s="417"/>
      <c r="Z395" s="415"/>
      <c r="AA395" s="417"/>
      <c r="AB395" s="62"/>
      <c r="AC395" s="62"/>
      <c r="AD395" s="62"/>
      <c r="AE395" s="62"/>
      <c r="AF395" s="62"/>
      <c r="AG395" s="62"/>
      <c r="AH395" s="62"/>
    </row>
    <row r="396" spans="14:34">
      <c r="N396" s="415"/>
      <c r="O396" s="417"/>
      <c r="P396" s="415"/>
      <c r="Q396" s="418"/>
      <c r="R396" s="62"/>
      <c r="S396" s="62"/>
      <c r="T396" s="62"/>
      <c r="U396" s="62"/>
      <c r="V396" s="417"/>
      <c r="W396" s="62"/>
      <c r="X396" s="415"/>
      <c r="Y396" s="417"/>
      <c r="Z396" s="415"/>
      <c r="AA396" s="417"/>
      <c r="AB396" s="62"/>
      <c r="AC396" s="62"/>
      <c r="AD396" s="62"/>
      <c r="AE396" s="62"/>
      <c r="AF396" s="62"/>
      <c r="AG396" s="62"/>
      <c r="AH396" s="62"/>
    </row>
    <row r="397" spans="14:34">
      <c r="N397" s="415"/>
      <c r="O397" s="417"/>
      <c r="P397" s="415"/>
      <c r="Q397" s="418"/>
      <c r="R397" s="62"/>
      <c r="S397" s="62"/>
      <c r="T397" s="62"/>
      <c r="U397" s="62"/>
      <c r="V397" s="417"/>
      <c r="W397" s="62"/>
      <c r="X397" s="415"/>
      <c r="Y397" s="417"/>
      <c r="Z397" s="415"/>
      <c r="AA397" s="417"/>
      <c r="AB397" s="62"/>
      <c r="AC397" s="62"/>
      <c r="AD397" s="62"/>
      <c r="AE397" s="62"/>
      <c r="AF397" s="62"/>
      <c r="AG397" s="62"/>
      <c r="AH397" s="62"/>
    </row>
    <row r="398" spans="14:34">
      <c r="N398" s="415"/>
      <c r="O398" s="417"/>
      <c r="P398" s="415"/>
      <c r="Q398" s="418"/>
      <c r="R398" s="62"/>
      <c r="S398" s="62"/>
      <c r="T398" s="62"/>
      <c r="U398" s="62"/>
      <c r="V398" s="417"/>
      <c r="W398" s="62"/>
      <c r="X398" s="415"/>
      <c r="Y398" s="417"/>
      <c r="Z398" s="415"/>
      <c r="AA398" s="417"/>
      <c r="AB398" s="62"/>
      <c r="AC398" s="62"/>
      <c r="AD398" s="62"/>
      <c r="AE398" s="62"/>
      <c r="AF398" s="62"/>
      <c r="AG398" s="62"/>
      <c r="AH398" s="62"/>
    </row>
    <row r="399" spans="14:34">
      <c r="N399" s="415"/>
      <c r="O399" s="417"/>
      <c r="P399" s="415"/>
      <c r="Q399" s="418"/>
      <c r="R399" s="62"/>
      <c r="S399" s="62"/>
      <c r="T399" s="62"/>
      <c r="U399" s="62"/>
      <c r="V399" s="417"/>
      <c r="W399" s="62"/>
      <c r="X399" s="415"/>
      <c r="Y399" s="417"/>
      <c r="Z399" s="415"/>
      <c r="AA399" s="417"/>
      <c r="AB399" s="62"/>
      <c r="AC399" s="62"/>
      <c r="AD399" s="62"/>
      <c r="AE399" s="62"/>
      <c r="AF399" s="62"/>
      <c r="AG399" s="62"/>
      <c r="AH399" s="62"/>
    </row>
    <row r="400" spans="14:34">
      <c r="N400" s="415"/>
      <c r="O400" s="417"/>
      <c r="P400" s="415"/>
      <c r="Q400" s="418"/>
      <c r="R400" s="62"/>
      <c r="S400" s="62"/>
      <c r="T400" s="62"/>
      <c r="U400" s="62"/>
      <c r="V400" s="417"/>
      <c r="W400" s="62"/>
      <c r="X400" s="415"/>
      <c r="Y400" s="417"/>
      <c r="Z400" s="415"/>
      <c r="AA400" s="417"/>
      <c r="AB400" s="62"/>
      <c r="AC400" s="62"/>
      <c r="AD400" s="62"/>
      <c r="AE400" s="62"/>
      <c r="AF400" s="62"/>
      <c r="AG400" s="62"/>
      <c r="AH400" s="62"/>
    </row>
    <row r="401" spans="14:34">
      <c r="N401" s="415"/>
      <c r="O401" s="417"/>
      <c r="P401" s="415"/>
      <c r="Q401" s="418"/>
      <c r="R401" s="62"/>
      <c r="S401" s="62"/>
      <c r="T401" s="62"/>
      <c r="U401" s="62"/>
      <c r="V401" s="417"/>
      <c r="W401" s="62"/>
      <c r="X401" s="415"/>
      <c r="Y401" s="417"/>
      <c r="Z401" s="415"/>
      <c r="AA401" s="417"/>
      <c r="AB401" s="62"/>
      <c r="AC401" s="62"/>
      <c r="AD401" s="62"/>
      <c r="AE401" s="62"/>
      <c r="AF401" s="62"/>
      <c r="AG401" s="62"/>
      <c r="AH401" s="62"/>
    </row>
    <row r="402" spans="14:34">
      <c r="N402" s="415"/>
      <c r="O402" s="417"/>
      <c r="P402" s="415"/>
      <c r="Q402" s="418"/>
      <c r="R402" s="62"/>
      <c r="S402" s="62"/>
      <c r="T402" s="62"/>
      <c r="U402" s="62"/>
      <c r="V402" s="417"/>
      <c r="W402" s="62"/>
      <c r="X402" s="415"/>
      <c r="Y402" s="417"/>
      <c r="Z402" s="415"/>
      <c r="AA402" s="417"/>
      <c r="AB402" s="62"/>
      <c r="AC402" s="62"/>
      <c r="AD402" s="62"/>
      <c r="AE402" s="62"/>
      <c r="AF402" s="62"/>
      <c r="AG402" s="62"/>
      <c r="AH402" s="62"/>
    </row>
    <row r="403" spans="14:34">
      <c r="N403" s="415"/>
      <c r="O403" s="417"/>
      <c r="P403" s="415"/>
      <c r="Q403" s="418"/>
      <c r="R403" s="62"/>
      <c r="S403" s="62"/>
      <c r="T403" s="62"/>
      <c r="U403" s="62"/>
      <c r="V403" s="417"/>
      <c r="W403" s="62"/>
      <c r="X403" s="415"/>
      <c r="Y403" s="417"/>
      <c r="Z403" s="415"/>
      <c r="AA403" s="417"/>
      <c r="AB403" s="62"/>
      <c r="AC403" s="62"/>
      <c r="AD403" s="62"/>
      <c r="AE403" s="62"/>
      <c r="AF403" s="62"/>
      <c r="AG403" s="62"/>
      <c r="AH403" s="62"/>
    </row>
    <row r="404" spans="14:34">
      <c r="N404" s="415"/>
      <c r="O404" s="417"/>
      <c r="P404" s="415"/>
      <c r="Q404" s="418"/>
      <c r="R404" s="62"/>
      <c r="S404" s="62"/>
      <c r="T404" s="62"/>
      <c r="U404" s="62"/>
      <c r="V404" s="417"/>
      <c r="W404" s="62"/>
      <c r="X404" s="415"/>
      <c r="Y404" s="417"/>
      <c r="Z404" s="415"/>
      <c r="AA404" s="417"/>
      <c r="AB404" s="62"/>
      <c r="AC404" s="62"/>
      <c r="AD404" s="62"/>
      <c r="AE404" s="62"/>
      <c r="AF404" s="62"/>
      <c r="AG404" s="62"/>
      <c r="AH404" s="62"/>
    </row>
    <row r="405" spans="14:34">
      <c r="N405" s="415"/>
      <c r="O405" s="417"/>
      <c r="P405" s="415"/>
      <c r="Q405" s="418"/>
      <c r="R405" s="62"/>
      <c r="S405" s="62"/>
      <c r="T405" s="62"/>
      <c r="U405" s="62"/>
      <c r="V405" s="417"/>
      <c r="W405" s="62"/>
      <c r="X405" s="415"/>
      <c r="Y405" s="417"/>
      <c r="Z405" s="415"/>
      <c r="AA405" s="417"/>
      <c r="AB405" s="62"/>
      <c r="AC405" s="62"/>
      <c r="AD405" s="62"/>
      <c r="AE405" s="62"/>
      <c r="AF405" s="62"/>
      <c r="AG405" s="62"/>
      <c r="AH405" s="62"/>
    </row>
    <row r="406" spans="14:34">
      <c r="N406" s="415"/>
      <c r="O406" s="417"/>
      <c r="P406" s="415"/>
      <c r="Q406" s="418"/>
      <c r="R406" s="62"/>
      <c r="S406" s="62"/>
      <c r="T406" s="62"/>
      <c r="U406" s="62"/>
      <c r="V406" s="417"/>
      <c r="W406" s="62"/>
      <c r="X406" s="415"/>
      <c r="Y406" s="417"/>
      <c r="Z406" s="415"/>
      <c r="AA406" s="417"/>
      <c r="AB406" s="62"/>
      <c r="AC406" s="62"/>
      <c r="AD406" s="62"/>
      <c r="AE406" s="62"/>
      <c r="AF406" s="62"/>
      <c r="AG406" s="62"/>
      <c r="AH406" s="62"/>
    </row>
    <row r="407" spans="14:34">
      <c r="N407" s="415"/>
      <c r="O407" s="417"/>
      <c r="P407" s="415"/>
      <c r="Q407" s="418"/>
      <c r="R407" s="62"/>
      <c r="S407" s="62"/>
      <c r="T407" s="62"/>
      <c r="U407" s="62"/>
      <c r="V407" s="417"/>
      <c r="W407" s="62"/>
      <c r="X407" s="415"/>
      <c r="Y407" s="417"/>
      <c r="Z407" s="415"/>
      <c r="AA407" s="417"/>
      <c r="AB407" s="62"/>
      <c r="AC407" s="62"/>
      <c r="AD407" s="62"/>
      <c r="AE407" s="62"/>
      <c r="AF407" s="62"/>
      <c r="AG407" s="62"/>
      <c r="AH407" s="62"/>
    </row>
    <row r="408" spans="14:34">
      <c r="N408" s="415"/>
      <c r="O408" s="417"/>
      <c r="P408" s="415"/>
      <c r="Q408" s="418"/>
      <c r="R408" s="62"/>
      <c r="S408" s="62"/>
      <c r="T408" s="62"/>
      <c r="U408" s="62"/>
      <c r="V408" s="417"/>
      <c r="W408" s="62"/>
      <c r="X408" s="415"/>
      <c r="Y408" s="417"/>
      <c r="Z408" s="415"/>
      <c r="AA408" s="417"/>
      <c r="AB408" s="62"/>
      <c r="AC408" s="62"/>
      <c r="AD408" s="62"/>
      <c r="AE408" s="62"/>
      <c r="AF408" s="62"/>
      <c r="AG408" s="62"/>
      <c r="AH408" s="62"/>
    </row>
    <row r="409" spans="14:34">
      <c r="N409" s="415"/>
      <c r="O409" s="417"/>
      <c r="P409" s="415"/>
      <c r="Q409" s="418"/>
      <c r="R409" s="62"/>
      <c r="S409" s="62"/>
      <c r="T409" s="62"/>
      <c r="U409" s="62"/>
      <c r="V409" s="417"/>
      <c r="W409" s="62"/>
      <c r="X409" s="415"/>
      <c r="Y409" s="417"/>
      <c r="Z409" s="415"/>
      <c r="AA409" s="417"/>
      <c r="AB409" s="62"/>
      <c r="AC409" s="62"/>
      <c r="AD409" s="62"/>
      <c r="AE409" s="62"/>
      <c r="AF409" s="62"/>
      <c r="AG409" s="62"/>
      <c r="AH409" s="62"/>
    </row>
    <row r="410" spans="14:34">
      <c r="N410" s="415"/>
      <c r="O410" s="417"/>
      <c r="P410" s="415"/>
      <c r="Q410" s="418"/>
      <c r="R410" s="62"/>
      <c r="S410" s="62"/>
      <c r="T410" s="62"/>
      <c r="U410" s="62"/>
      <c r="V410" s="417"/>
      <c r="W410" s="62"/>
      <c r="X410" s="415"/>
      <c r="Y410" s="417"/>
      <c r="Z410" s="415"/>
      <c r="AA410" s="417"/>
      <c r="AB410" s="62"/>
      <c r="AC410" s="62"/>
      <c r="AD410" s="62"/>
      <c r="AE410" s="62"/>
      <c r="AF410" s="62"/>
      <c r="AG410" s="62"/>
      <c r="AH410" s="62"/>
    </row>
    <row r="411" spans="14:34">
      <c r="N411" s="415"/>
      <c r="O411" s="417"/>
      <c r="P411" s="415"/>
      <c r="Q411" s="418"/>
      <c r="R411" s="62"/>
      <c r="S411" s="62"/>
      <c r="T411" s="62"/>
      <c r="U411" s="62"/>
      <c r="V411" s="417"/>
      <c r="W411" s="62"/>
      <c r="X411" s="415"/>
      <c r="Y411" s="417"/>
      <c r="Z411" s="415"/>
      <c r="AA411" s="417"/>
      <c r="AB411" s="62"/>
      <c r="AC411" s="62"/>
      <c r="AD411" s="62"/>
      <c r="AE411" s="62"/>
      <c r="AF411" s="62"/>
      <c r="AG411" s="62"/>
      <c r="AH411" s="62"/>
    </row>
    <row r="412" spans="14:34">
      <c r="N412" s="415"/>
      <c r="O412" s="417"/>
      <c r="P412" s="415"/>
      <c r="Q412" s="418"/>
      <c r="R412" s="62"/>
      <c r="S412" s="62"/>
      <c r="T412" s="62"/>
      <c r="U412" s="62"/>
      <c r="V412" s="417"/>
      <c r="W412" s="62"/>
      <c r="X412" s="415"/>
      <c r="Y412" s="417"/>
      <c r="Z412" s="415"/>
      <c r="AA412" s="417"/>
      <c r="AB412" s="62"/>
      <c r="AC412" s="62"/>
      <c r="AD412" s="62"/>
      <c r="AE412" s="62"/>
      <c r="AF412" s="62"/>
      <c r="AG412" s="62"/>
      <c r="AH412" s="62"/>
    </row>
    <row r="413" spans="14:34">
      <c r="N413" s="415"/>
      <c r="O413" s="417"/>
      <c r="P413" s="415"/>
      <c r="Q413" s="418"/>
      <c r="R413" s="62"/>
      <c r="S413" s="62"/>
      <c r="T413" s="62"/>
      <c r="U413" s="62"/>
      <c r="V413" s="417"/>
      <c r="W413" s="62"/>
      <c r="X413" s="415"/>
      <c r="Y413" s="417"/>
      <c r="Z413" s="415"/>
      <c r="AA413" s="417"/>
      <c r="AB413" s="62"/>
      <c r="AC413" s="62"/>
      <c r="AD413" s="62"/>
      <c r="AE413" s="62"/>
      <c r="AF413" s="62"/>
      <c r="AG413" s="62"/>
      <c r="AH413" s="62"/>
    </row>
    <row r="414" spans="14:34">
      <c r="N414" s="415"/>
      <c r="O414" s="417"/>
      <c r="P414" s="415"/>
      <c r="Q414" s="418"/>
      <c r="R414" s="62"/>
      <c r="S414" s="62"/>
      <c r="T414" s="62"/>
      <c r="U414" s="62"/>
      <c r="V414" s="417"/>
      <c r="W414" s="62"/>
      <c r="X414" s="415"/>
      <c r="Y414" s="417"/>
      <c r="Z414" s="415"/>
      <c r="AA414" s="417"/>
      <c r="AB414" s="62"/>
      <c r="AC414" s="62"/>
      <c r="AD414" s="62"/>
      <c r="AE414" s="62"/>
      <c r="AF414" s="62"/>
      <c r="AG414" s="62"/>
      <c r="AH414" s="62"/>
    </row>
    <row r="415" spans="14:34">
      <c r="N415" s="415"/>
      <c r="O415" s="417"/>
      <c r="P415" s="415"/>
      <c r="Q415" s="418"/>
      <c r="R415" s="62"/>
      <c r="S415" s="62"/>
      <c r="T415" s="62"/>
      <c r="U415" s="62"/>
      <c r="V415" s="417"/>
      <c r="W415" s="62"/>
      <c r="X415" s="415"/>
      <c r="Y415" s="417"/>
      <c r="Z415" s="415"/>
      <c r="AA415" s="417"/>
      <c r="AB415" s="62"/>
      <c r="AC415" s="62"/>
      <c r="AD415" s="62"/>
      <c r="AE415" s="62"/>
      <c r="AF415" s="62"/>
      <c r="AG415" s="62"/>
      <c r="AH415" s="62"/>
    </row>
    <row r="416" spans="14:34">
      <c r="N416" s="415"/>
      <c r="O416" s="417"/>
      <c r="P416" s="415"/>
      <c r="Q416" s="418"/>
      <c r="R416" s="62"/>
      <c r="S416" s="62"/>
      <c r="T416" s="62"/>
      <c r="U416" s="62"/>
      <c r="V416" s="417"/>
      <c r="W416" s="62"/>
      <c r="X416" s="415"/>
      <c r="Y416" s="417"/>
      <c r="Z416" s="415"/>
      <c r="AA416" s="417"/>
      <c r="AB416" s="62"/>
      <c r="AC416" s="62"/>
      <c r="AD416" s="62"/>
      <c r="AE416" s="62"/>
      <c r="AF416" s="62"/>
      <c r="AG416" s="62"/>
      <c r="AH416" s="62"/>
    </row>
    <row r="417" spans="14:34">
      <c r="N417" s="415"/>
      <c r="O417" s="417"/>
      <c r="P417" s="415"/>
      <c r="Q417" s="418"/>
      <c r="R417" s="62"/>
      <c r="S417" s="62"/>
      <c r="T417" s="62"/>
      <c r="U417" s="62"/>
      <c r="V417" s="417"/>
      <c r="W417" s="62"/>
      <c r="X417" s="415"/>
      <c r="Y417" s="417"/>
      <c r="Z417" s="415"/>
      <c r="AA417" s="417"/>
      <c r="AB417" s="62"/>
      <c r="AC417" s="62"/>
      <c r="AD417" s="62"/>
      <c r="AE417" s="62"/>
      <c r="AF417" s="62"/>
      <c r="AG417" s="62"/>
      <c r="AH417" s="62"/>
    </row>
    <row r="418" spans="14:34">
      <c r="N418" s="415"/>
      <c r="O418" s="417"/>
      <c r="P418" s="415"/>
      <c r="Q418" s="418"/>
      <c r="R418" s="62"/>
      <c r="S418" s="62"/>
      <c r="T418" s="62"/>
      <c r="U418" s="62"/>
      <c r="V418" s="417"/>
      <c r="W418" s="62"/>
      <c r="X418" s="415"/>
      <c r="Y418" s="417"/>
      <c r="Z418" s="415"/>
      <c r="AA418" s="417"/>
      <c r="AB418" s="62"/>
      <c r="AC418" s="62"/>
      <c r="AD418" s="62"/>
      <c r="AE418" s="62"/>
      <c r="AF418" s="62"/>
      <c r="AG418" s="62"/>
      <c r="AH418" s="62"/>
    </row>
    <row r="419" spans="14:34">
      <c r="N419" s="415"/>
      <c r="O419" s="417"/>
      <c r="P419" s="415"/>
      <c r="Q419" s="418"/>
      <c r="R419" s="62"/>
      <c r="S419" s="62"/>
      <c r="T419" s="62"/>
      <c r="U419" s="62"/>
      <c r="V419" s="417"/>
      <c r="W419" s="62"/>
      <c r="X419" s="415"/>
      <c r="Y419" s="417"/>
      <c r="Z419" s="415"/>
      <c r="AA419" s="417"/>
      <c r="AB419" s="62"/>
      <c r="AC419" s="62"/>
      <c r="AD419" s="62"/>
      <c r="AE419" s="62"/>
      <c r="AF419" s="62"/>
      <c r="AG419" s="62"/>
      <c r="AH419" s="62"/>
    </row>
    <row r="420" spans="14:34">
      <c r="N420" s="415"/>
      <c r="O420" s="417"/>
      <c r="P420" s="415"/>
      <c r="Q420" s="418"/>
      <c r="R420" s="62"/>
      <c r="S420" s="62"/>
      <c r="T420" s="62"/>
      <c r="U420" s="62"/>
      <c r="V420" s="417"/>
      <c r="W420" s="62"/>
      <c r="X420" s="415"/>
      <c r="Y420" s="417"/>
      <c r="Z420" s="415"/>
      <c r="AA420" s="417"/>
      <c r="AB420" s="62"/>
      <c r="AC420" s="62"/>
      <c r="AD420" s="62"/>
      <c r="AE420" s="62"/>
      <c r="AF420" s="62"/>
      <c r="AG420" s="62"/>
      <c r="AH420" s="62"/>
    </row>
    <row r="421" spans="14:34">
      <c r="N421" s="415"/>
      <c r="O421" s="417"/>
      <c r="P421" s="415"/>
      <c r="Q421" s="418"/>
      <c r="R421" s="62"/>
      <c r="S421" s="62"/>
      <c r="T421" s="62"/>
      <c r="U421" s="62"/>
      <c r="V421" s="417"/>
      <c r="W421" s="62"/>
      <c r="X421" s="415"/>
      <c r="Y421" s="417"/>
      <c r="Z421" s="415"/>
      <c r="AA421" s="417"/>
      <c r="AB421" s="62"/>
      <c r="AC421" s="62"/>
      <c r="AD421" s="62"/>
      <c r="AE421" s="62"/>
      <c r="AF421" s="62"/>
      <c r="AG421" s="62"/>
      <c r="AH421" s="62"/>
    </row>
    <row r="422" spans="14:34">
      <c r="N422" s="415"/>
      <c r="O422" s="417"/>
      <c r="P422" s="415"/>
      <c r="Q422" s="418"/>
      <c r="R422" s="62"/>
      <c r="S422" s="62"/>
      <c r="T422" s="62"/>
      <c r="U422" s="62"/>
      <c r="V422" s="417"/>
      <c r="W422" s="62"/>
      <c r="X422" s="415"/>
      <c r="Y422" s="417"/>
      <c r="Z422" s="415"/>
      <c r="AA422" s="417"/>
      <c r="AB422" s="62"/>
      <c r="AC422" s="62"/>
      <c r="AD422" s="62"/>
      <c r="AE422" s="62"/>
      <c r="AF422" s="62"/>
      <c r="AG422" s="62"/>
      <c r="AH422" s="62"/>
    </row>
    <row r="423" spans="14:34">
      <c r="N423" s="415"/>
      <c r="O423" s="417"/>
      <c r="P423" s="415"/>
      <c r="Q423" s="418"/>
      <c r="R423" s="62"/>
      <c r="S423" s="62"/>
      <c r="T423" s="62"/>
      <c r="U423" s="62"/>
      <c r="V423" s="417"/>
      <c r="W423" s="62"/>
      <c r="X423" s="415"/>
      <c r="Y423" s="417"/>
      <c r="Z423" s="415"/>
      <c r="AA423" s="417"/>
      <c r="AB423" s="62"/>
      <c r="AC423" s="62"/>
      <c r="AD423" s="62"/>
      <c r="AE423" s="62"/>
      <c r="AF423" s="62"/>
      <c r="AG423" s="62"/>
      <c r="AH423" s="62"/>
    </row>
    <row r="424" spans="14:34">
      <c r="N424" s="415"/>
      <c r="O424" s="417"/>
      <c r="P424" s="415"/>
      <c r="Q424" s="418"/>
      <c r="R424" s="62"/>
      <c r="S424" s="62"/>
      <c r="T424" s="62"/>
      <c r="U424" s="62"/>
      <c r="V424" s="417"/>
      <c r="W424" s="62"/>
      <c r="X424" s="415"/>
      <c r="Y424" s="417"/>
      <c r="Z424" s="415"/>
      <c r="AA424" s="417"/>
      <c r="AB424" s="62"/>
      <c r="AC424" s="62"/>
      <c r="AD424" s="62"/>
      <c r="AE424" s="62"/>
      <c r="AF424" s="62"/>
      <c r="AG424" s="62"/>
      <c r="AH424" s="62"/>
    </row>
    <row r="425" spans="14:34">
      <c r="N425" s="415"/>
      <c r="O425" s="417"/>
      <c r="P425" s="415"/>
      <c r="Q425" s="418"/>
      <c r="R425" s="62"/>
      <c r="S425" s="62"/>
      <c r="T425" s="62"/>
      <c r="U425" s="62"/>
      <c r="V425" s="417"/>
      <c r="W425" s="62"/>
      <c r="X425" s="415"/>
      <c r="Y425" s="417"/>
      <c r="Z425" s="415"/>
      <c r="AA425" s="417"/>
      <c r="AB425" s="62"/>
      <c r="AC425" s="62"/>
      <c r="AD425" s="62"/>
      <c r="AE425" s="62"/>
      <c r="AF425" s="62"/>
      <c r="AG425" s="62"/>
      <c r="AH425" s="62"/>
    </row>
    <row r="426" spans="14:34">
      <c r="N426" s="415"/>
      <c r="O426" s="417"/>
      <c r="P426" s="415"/>
      <c r="Q426" s="418"/>
      <c r="R426" s="62"/>
      <c r="S426" s="62"/>
      <c r="T426" s="62"/>
      <c r="U426" s="62"/>
      <c r="V426" s="417"/>
      <c r="W426" s="62"/>
      <c r="X426" s="415"/>
      <c r="Y426" s="417"/>
      <c r="Z426" s="415"/>
      <c r="AA426" s="417"/>
      <c r="AB426" s="62"/>
      <c r="AC426" s="62"/>
      <c r="AD426" s="62"/>
      <c r="AE426" s="62"/>
      <c r="AF426" s="62"/>
      <c r="AG426" s="62"/>
      <c r="AH426" s="62"/>
    </row>
    <row r="427" spans="14:34">
      <c r="N427" s="415"/>
      <c r="O427" s="417"/>
      <c r="P427" s="415"/>
      <c r="Q427" s="418"/>
      <c r="R427" s="62"/>
      <c r="S427" s="62"/>
      <c r="T427" s="62"/>
      <c r="U427" s="62"/>
      <c r="V427" s="417"/>
      <c r="W427" s="62"/>
      <c r="X427" s="415"/>
      <c r="Y427" s="417"/>
      <c r="Z427" s="415"/>
      <c r="AA427" s="417"/>
      <c r="AB427" s="62"/>
      <c r="AC427" s="62"/>
      <c r="AD427" s="62"/>
      <c r="AE427" s="62"/>
      <c r="AF427" s="62"/>
      <c r="AG427" s="62"/>
      <c r="AH427" s="62"/>
    </row>
    <row r="428" spans="14:34">
      <c r="N428" s="415"/>
      <c r="O428" s="417"/>
      <c r="P428" s="415"/>
      <c r="Q428" s="418"/>
      <c r="R428" s="62"/>
      <c r="S428" s="62"/>
      <c r="T428" s="62"/>
      <c r="U428" s="62"/>
      <c r="V428" s="417"/>
      <c r="W428" s="62"/>
      <c r="X428" s="415"/>
      <c r="Y428" s="417"/>
      <c r="Z428" s="415"/>
      <c r="AA428" s="417"/>
      <c r="AB428" s="62"/>
      <c r="AC428" s="62"/>
      <c r="AD428" s="62"/>
      <c r="AE428" s="62"/>
      <c r="AF428" s="62"/>
      <c r="AG428" s="62"/>
      <c r="AH428" s="62"/>
    </row>
    <row r="429" spans="14:34">
      <c r="N429" s="415"/>
      <c r="O429" s="417"/>
      <c r="P429" s="415"/>
      <c r="Q429" s="418"/>
      <c r="R429" s="62"/>
      <c r="S429" s="62"/>
      <c r="T429" s="62"/>
      <c r="U429" s="62"/>
      <c r="V429" s="417"/>
      <c r="W429" s="62"/>
      <c r="X429" s="415"/>
      <c r="Y429" s="417"/>
      <c r="Z429" s="415"/>
      <c r="AA429" s="417"/>
      <c r="AB429" s="62"/>
      <c r="AC429" s="62"/>
      <c r="AD429" s="62"/>
      <c r="AE429" s="62"/>
      <c r="AF429" s="62"/>
      <c r="AG429" s="62"/>
      <c r="AH429" s="62"/>
    </row>
    <row r="430" spans="14:34">
      <c r="N430" s="415"/>
      <c r="O430" s="417"/>
      <c r="P430" s="415"/>
      <c r="Q430" s="418"/>
      <c r="R430" s="62"/>
      <c r="S430" s="62"/>
      <c r="T430" s="62"/>
      <c r="U430" s="62"/>
      <c r="V430" s="417"/>
      <c r="W430" s="62"/>
      <c r="X430" s="415"/>
      <c r="Y430" s="417"/>
      <c r="Z430" s="415"/>
      <c r="AA430" s="417"/>
      <c r="AB430" s="62"/>
      <c r="AC430" s="62"/>
      <c r="AD430" s="62"/>
      <c r="AE430" s="62"/>
      <c r="AF430" s="62"/>
      <c r="AG430" s="62"/>
      <c r="AH430" s="62"/>
    </row>
    <row r="431" spans="14:34">
      <c r="N431" s="415"/>
      <c r="O431" s="417"/>
      <c r="P431" s="415"/>
      <c r="Q431" s="418"/>
      <c r="R431" s="62"/>
      <c r="S431" s="62"/>
      <c r="T431" s="62"/>
      <c r="U431" s="62"/>
      <c r="V431" s="417"/>
      <c r="W431" s="62"/>
      <c r="X431" s="415"/>
      <c r="Y431" s="417"/>
      <c r="Z431" s="415"/>
      <c r="AA431" s="417"/>
      <c r="AB431" s="62"/>
      <c r="AC431" s="62"/>
      <c r="AD431" s="62"/>
      <c r="AE431" s="62"/>
      <c r="AF431" s="62"/>
      <c r="AG431" s="62"/>
      <c r="AH431" s="62"/>
    </row>
    <row r="432" spans="14:34">
      <c r="N432" s="415"/>
      <c r="O432" s="417"/>
      <c r="P432" s="415"/>
      <c r="Q432" s="418"/>
      <c r="R432" s="62"/>
      <c r="S432" s="62"/>
      <c r="T432" s="62"/>
      <c r="U432" s="62"/>
      <c r="V432" s="417"/>
      <c r="W432" s="62"/>
      <c r="X432" s="415"/>
      <c r="Y432" s="417"/>
      <c r="Z432" s="415"/>
      <c r="AA432" s="417"/>
      <c r="AB432" s="62"/>
      <c r="AC432" s="62"/>
      <c r="AD432" s="62"/>
      <c r="AE432" s="62"/>
      <c r="AF432" s="62"/>
      <c r="AG432" s="62"/>
      <c r="AH432" s="62"/>
    </row>
    <row r="433" spans="14:34">
      <c r="N433" s="415"/>
      <c r="O433" s="417"/>
      <c r="P433" s="415"/>
      <c r="Q433" s="418"/>
      <c r="R433" s="62"/>
      <c r="S433" s="62"/>
      <c r="T433" s="62"/>
      <c r="U433" s="62"/>
      <c r="V433" s="417"/>
      <c r="W433" s="62"/>
      <c r="X433" s="415"/>
      <c r="Y433" s="417"/>
      <c r="Z433" s="415"/>
      <c r="AA433" s="417"/>
      <c r="AB433" s="62"/>
      <c r="AC433" s="62"/>
      <c r="AD433" s="62"/>
      <c r="AE433" s="62"/>
      <c r="AF433" s="62"/>
      <c r="AG433" s="62"/>
      <c r="AH433" s="62"/>
    </row>
    <row r="434" spans="14:34">
      <c r="N434" s="415"/>
      <c r="O434" s="417"/>
      <c r="P434" s="415"/>
      <c r="Q434" s="418"/>
      <c r="R434" s="62"/>
      <c r="S434" s="62"/>
      <c r="T434" s="62"/>
      <c r="U434" s="62"/>
      <c r="V434" s="417"/>
      <c r="W434" s="62"/>
      <c r="X434" s="415"/>
      <c r="Y434" s="417"/>
      <c r="Z434" s="415"/>
      <c r="AA434" s="417"/>
      <c r="AB434" s="62"/>
      <c r="AC434" s="62"/>
      <c r="AD434" s="62"/>
      <c r="AE434" s="62"/>
      <c r="AF434" s="62"/>
      <c r="AG434" s="62"/>
      <c r="AH434" s="62"/>
    </row>
    <row r="435" spans="14:34">
      <c r="N435" s="415"/>
      <c r="O435" s="417"/>
      <c r="P435" s="415"/>
      <c r="Q435" s="418"/>
      <c r="R435" s="62"/>
      <c r="S435" s="62"/>
      <c r="T435" s="62"/>
      <c r="U435" s="62"/>
      <c r="V435" s="417"/>
      <c r="W435" s="62"/>
      <c r="X435" s="415"/>
      <c r="Y435" s="417"/>
      <c r="Z435" s="415"/>
      <c r="AA435" s="417"/>
      <c r="AB435" s="62"/>
      <c r="AC435" s="62"/>
      <c r="AD435" s="62"/>
      <c r="AE435" s="62"/>
      <c r="AF435" s="62"/>
      <c r="AG435" s="62"/>
      <c r="AH435" s="62"/>
    </row>
    <row r="436" spans="14:34">
      <c r="N436" s="415"/>
      <c r="O436" s="417"/>
      <c r="P436" s="415"/>
      <c r="Q436" s="418"/>
      <c r="R436" s="62"/>
      <c r="S436" s="62"/>
      <c r="T436" s="62"/>
      <c r="U436" s="62"/>
      <c r="V436" s="417"/>
      <c r="W436" s="62"/>
      <c r="X436" s="415"/>
      <c r="Y436" s="417"/>
      <c r="Z436" s="415"/>
      <c r="AA436" s="417"/>
      <c r="AB436" s="62"/>
      <c r="AC436" s="62"/>
      <c r="AD436" s="62"/>
      <c r="AE436" s="62"/>
      <c r="AF436" s="62"/>
      <c r="AG436" s="62"/>
      <c r="AH436" s="62"/>
    </row>
    <row r="437" spans="14:34">
      <c r="N437" s="415"/>
      <c r="O437" s="417"/>
      <c r="P437" s="415"/>
      <c r="Q437" s="418"/>
      <c r="R437" s="62"/>
      <c r="S437" s="62"/>
      <c r="T437" s="62"/>
      <c r="U437" s="62"/>
      <c r="V437" s="417"/>
      <c r="W437" s="62"/>
      <c r="X437" s="415"/>
      <c r="Y437" s="417"/>
      <c r="Z437" s="415"/>
      <c r="AA437" s="417"/>
      <c r="AB437" s="62"/>
      <c r="AC437" s="62"/>
      <c r="AD437" s="62"/>
      <c r="AE437" s="62"/>
      <c r="AF437" s="62"/>
      <c r="AG437" s="62"/>
      <c r="AH437" s="62"/>
    </row>
    <row r="438" spans="14:34">
      <c r="N438" s="415"/>
      <c r="O438" s="417"/>
      <c r="P438" s="415"/>
      <c r="Q438" s="418"/>
      <c r="R438" s="62"/>
      <c r="S438" s="62"/>
      <c r="T438" s="62"/>
      <c r="U438" s="62"/>
      <c r="V438" s="417"/>
      <c r="W438" s="62"/>
      <c r="X438" s="415"/>
      <c r="Y438" s="417"/>
      <c r="Z438" s="415"/>
      <c r="AA438" s="417"/>
      <c r="AB438" s="62"/>
      <c r="AC438" s="62"/>
      <c r="AD438" s="62"/>
      <c r="AE438" s="62"/>
      <c r="AF438" s="62"/>
      <c r="AG438" s="62"/>
      <c r="AH438" s="62"/>
    </row>
    <row r="439" spans="14:34">
      <c r="N439" s="415"/>
      <c r="O439" s="417"/>
      <c r="P439" s="415"/>
      <c r="Q439" s="418"/>
      <c r="R439" s="62"/>
      <c r="S439" s="62"/>
      <c r="T439" s="62"/>
      <c r="U439" s="62"/>
      <c r="V439" s="417"/>
      <c r="W439" s="62"/>
      <c r="X439" s="415"/>
      <c r="Y439" s="417"/>
      <c r="Z439" s="415"/>
      <c r="AA439" s="417"/>
      <c r="AB439" s="62"/>
      <c r="AC439" s="62"/>
      <c r="AD439" s="62"/>
      <c r="AE439" s="62"/>
      <c r="AF439" s="62"/>
      <c r="AG439" s="62"/>
      <c r="AH439" s="62"/>
    </row>
    <row r="440" spans="14:34">
      <c r="N440" s="415"/>
      <c r="O440" s="417"/>
      <c r="P440" s="415"/>
      <c r="Q440" s="418"/>
      <c r="R440" s="62"/>
      <c r="S440" s="62"/>
      <c r="T440" s="62"/>
      <c r="U440" s="62"/>
      <c r="V440" s="417"/>
      <c r="W440" s="62"/>
      <c r="X440" s="415"/>
      <c r="Y440" s="417"/>
      <c r="Z440" s="415"/>
      <c r="AA440" s="417"/>
      <c r="AB440" s="62"/>
      <c r="AC440" s="62"/>
      <c r="AD440" s="62"/>
      <c r="AE440" s="62"/>
      <c r="AF440" s="62"/>
      <c r="AG440" s="62"/>
      <c r="AH440" s="62"/>
    </row>
    <row r="441" spans="14:34">
      <c r="N441" s="415"/>
      <c r="O441" s="417"/>
      <c r="P441" s="415"/>
      <c r="Q441" s="418"/>
      <c r="R441" s="62"/>
      <c r="S441" s="62"/>
      <c r="T441" s="62"/>
      <c r="U441" s="62"/>
      <c r="V441" s="417"/>
      <c r="W441" s="62"/>
      <c r="X441" s="415"/>
      <c r="Y441" s="417"/>
      <c r="Z441" s="415"/>
      <c r="AA441" s="417"/>
      <c r="AB441" s="62"/>
      <c r="AC441" s="62"/>
      <c r="AD441" s="62"/>
      <c r="AE441" s="62"/>
      <c r="AF441" s="62"/>
      <c r="AG441" s="62"/>
      <c r="AH441" s="62"/>
    </row>
    <row r="442" spans="14:34">
      <c r="N442" s="415"/>
      <c r="O442" s="417"/>
      <c r="P442" s="415"/>
      <c r="Q442" s="418"/>
      <c r="R442" s="62"/>
      <c r="S442" s="62"/>
      <c r="T442" s="62"/>
      <c r="U442" s="62"/>
      <c r="V442" s="417"/>
      <c r="W442" s="62"/>
      <c r="X442" s="415"/>
      <c r="Y442" s="417"/>
      <c r="Z442" s="415"/>
      <c r="AA442" s="417"/>
      <c r="AB442" s="62"/>
      <c r="AC442" s="62"/>
      <c r="AD442" s="62"/>
      <c r="AE442" s="62"/>
      <c r="AF442" s="62"/>
      <c r="AG442" s="62"/>
      <c r="AH442" s="62"/>
    </row>
    <row r="443" spans="14:34">
      <c r="N443" s="415"/>
      <c r="O443" s="417"/>
      <c r="P443" s="415"/>
      <c r="Q443" s="418"/>
      <c r="R443" s="62"/>
      <c r="S443" s="62"/>
      <c r="T443" s="62"/>
      <c r="U443" s="62"/>
      <c r="V443" s="417"/>
      <c r="W443" s="62"/>
      <c r="X443" s="415"/>
      <c r="Y443" s="417"/>
      <c r="Z443" s="415"/>
      <c r="AA443" s="417"/>
      <c r="AB443" s="62"/>
      <c r="AC443" s="62"/>
      <c r="AD443" s="62"/>
      <c r="AE443" s="62"/>
      <c r="AF443" s="62"/>
      <c r="AG443" s="62"/>
      <c r="AH443" s="62"/>
    </row>
    <row r="444" spans="14:34">
      <c r="N444" s="415"/>
      <c r="O444" s="417"/>
      <c r="P444" s="415"/>
      <c r="Q444" s="418"/>
      <c r="R444" s="62"/>
      <c r="S444" s="62"/>
      <c r="T444" s="62"/>
      <c r="U444" s="62"/>
      <c r="V444" s="417"/>
      <c r="W444" s="62"/>
      <c r="X444" s="415"/>
      <c r="Y444" s="417"/>
      <c r="Z444" s="415"/>
      <c r="AA444" s="417"/>
      <c r="AB444" s="62"/>
      <c r="AC444" s="62"/>
      <c r="AD444" s="62"/>
      <c r="AE444" s="62"/>
      <c r="AF444" s="62"/>
      <c r="AG444" s="62"/>
      <c r="AH444" s="62"/>
    </row>
    <row r="445" spans="14:34">
      <c r="N445" s="415"/>
      <c r="O445" s="417"/>
      <c r="P445" s="415"/>
      <c r="Q445" s="418"/>
      <c r="R445" s="62"/>
      <c r="S445" s="62"/>
      <c r="T445" s="62"/>
      <c r="U445" s="62"/>
      <c r="V445" s="417"/>
      <c r="W445" s="62"/>
      <c r="X445" s="415"/>
      <c r="Y445" s="417"/>
      <c r="Z445" s="415"/>
      <c r="AA445" s="417"/>
      <c r="AB445" s="62"/>
      <c r="AC445" s="62"/>
      <c r="AD445" s="62"/>
      <c r="AE445" s="62"/>
      <c r="AF445" s="62"/>
      <c r="AG445" s="62"/>
      <c r="AH445" s="62"/>
    </row>
    <row r="446" spans="14:34">
      <c r="N446" s="415"/>
      <c r="O446" s="417"/>
      <c r="P446" s="415"/>
      <c r="Q446" s="418"/>
      <c r="R446" s="62"/>
      <c r="S446" s="62"/>
      <c r="T446" s="62"/>
      <c r="U446" s="62"/>
      <c r="V446" s="417"/>
      <c r="W446" s="62"/>
      <c r="X446" s="415"/>
      <c r="Y446" s="417"/>
      <c r="Z446" s="415"/>
      <c r="AA446" s="417"/>
      <c r="AB446" s="62"/>
      <c r="AC446" s="62"/>
      <c r="AD446" s="62"/>
      <c r="AE446" s="62"/>
      <c r="AF446" s="62"/>
      <c r="AG446" s="62"/>
      <c r="AH446" s="62"/>
    </row>
    <row r="447" spans="14:34">
      <c r="N447" s="415"/>
      <c r="O447" s="417"/>
      <c r="P447" s="415"/>
      <c r="Q447" s="418"/>
      <c r="R447" s="62"/>
      <c r="S447" s="62"/>
      <c r="T447" s="62"/>
      <c r="U447" s="62"/>
      <c r="V447" s="417"/>
      <c r="W447" s="62"/>
      <c r="X447" s="415"/>
      <c r="Y447" s="417"/>
      <c r="Z447" s="415"/>
      <c r="AA447" s="417"/>
      <c r="AB447" s="62"/>
      <c r="AC447" s="62"/>
      <c r="AD447" s="62"/>
      <c r="AE447" s="62"/>
      <c r="AF447" s="62"/>
      <c r="AG447" s="62"/>
      <c r="AH447" s="62"/>
    </row>
    <row r="448" spans="14:34">
      <c r="N448" s="415"/>
      <c r="O448" s="417"/>
      <c r="P448" s="415"/>
      <c r="Q448" s="418"/>
      <c r="R448" s="62"/>
      <c r="S448" s="62"/>
      <c r="T448" s="62"/>
      <c r="U448" s="62"/>
      <c r="V448" s="417"/>
      <c r="W448" s="62"/>
      <c r="X448" s="415"/>
      <c r="Y448" s="417"/>
      <c r="Z448" s="415"/>
      <c r="AA448" s="417"/>
      <c r="AB448" s="62"/>
      <c r="AC448" s="62"/>
      <c r="AD448" s="62"/>
      <c r="AE448" s="62"/>
      <c r="AF448" s="62"/>
      <c r="AG448" s="62"/>
      <c r="AH448" s="62"/>
    </row>
    <row r="449" spans="14:34">
      <c r="N449" s="415"/>
      <c r="O449" s="417"/>
      <c r="P449" s="415"/>
      <c r="Q449" s="418"/>
      <c r="R449" s="62"/>
      <c r="S449" s="62"/>
      <c r="T449" s="62"/>
      <c r="U449" s="62"/>
      <c r="V449" s="417"/>
      <c r="W449" s="62"/>
      <c r="X449" s="415"/>
      <c r="Y449" s="417"/>
      <c r="Z449" s="415"/>
      <c r="AA449" s="417"/>
      <c r="AB449" s="62"/>
      <c r="AC449" s="62"/>
      <c r="AD449" s="62"/>
      <c r="AE449" s="62"/>
      <c r="AF449" s="62"/>
      <c r="AG449" s="62"/>
      <c r="AH449" s="62"/>
    </row>
    <row r="450" spans="14:34">
      <c r="N450" s="415"/>
      <c r="O450" s="417"/>
      <c r="P450" s="415"/>
      <c r="Q450" s="418"/>
      <c r="R450" s="62"/>
      <c r="S450" s="62"/>
      <c r="T450" s="62"/>
      <c r="U450" s="62"/>
      <c r="V450" s="417"/>
      <c r="W450" s="62"/>
      <c r="X450" s="415"/>
      <c r="Y450" s="417"/>
      <c r="Z450" s="415"/>
      <c r="AA450" s="417"/>
      <c r="AB450" s="62"/>
      <c r="AC450" s="62"/>
      <c r="AD450" s="62"/>
      <c r="AE450" s="62"/>
      <c r="AF450" s="62"/>
      <c r="AG450" s="62"/>
      <c r="AH450" s="62"/>
    </row>
    <row r="451" spans="14:34">
      <c r="N451" s="415"/>
      <c r="O451" s="417"/>
      <c r="P451" s="415"/>
      <c r="Q451" s="418"/>
      <c r="R451" s="62"/>
      <c r="S451" s="62"/>
      <c r="T451" s="62"/>
      <c r="U451" s="62"/>
      <c r="V451" s="417"/>
      <c r="W451" s="62"/>
      <c r="X451" s="415"/>
      <c r="Y451" s="417"/>
      <c r="Z451" s="415"/>
      <c r="AA451" s="417"/>
      <c r="AB451" s="62"/>
      <c r="AC451" s="62"/>
      <c r="AD451" s="62"/>
      <c r="AE451" s="62"/>
      <c r="AF451" s="62"/>
      <c r="AG451" s="62"/>
      <c r="AH451" s="62"/>
    </row>
    <row r="452" spans="14:34">
      <c r="N452" s="415"/>
      <c r="O452" s="417"/>
      <c r="P452" s="415"/>
      <c r="Q452" s="418"/>
      <c r="R452" s="62"/>
      <c r="S452" s="62"/>
      <c r="T452" s="62"/>
      <c r="U452" s="62"/>
      <c r="V452" s="417"/>
      <c r="W452" s="62"/>
      <c r="X452" s="415"/>
      <c r="Y452" s="417"/>
      <c r="Z452" s="415"/>
      <c r="AA452" s="417"/>
      <c r="AB452" s="62"/>
      <c r="AC452" s="62"/>
      <c r="AD452" s="62"/>
      <c r="AE452" s="62"/>
      <c r="AF452" s="62"/>
      <c r="AG452" s="62"/>
      <c r="AH452" s="62"/>
    </row>
    <row r="453" spans="14:34">
      <c r="N453" s="415"/>
      <c r="O453" s="417"/>
      <c r="P453" s="415"/>
      <c r="Q453" s="418"/>
      <c r="R453" s="62"/>
      <c r="S453" s="62"/>
      <c r="T453" s="62"/>
      <c r="U453" s="62"/>
      <c r="V453" s="417"/>
      <c r="W453" s="62"/>
      <c r="X453" s="415"/>
      <c r="Y453" s="417"/>
      <c r="Z453" s="415"/>
      <c r="AA453" s="417"/>
      <c r="AB453" s="62"/>
      <c r="AC453" s="62"/>
      <c r="AD453" s="62"/>
      <c r="AE453" s="62"/>
      <c r="AF453" s="62"/>
      <c r="AG453" s="62"/>
      <c r="AH453" s="62"/>
    </row>
    <row r="454" spans="14:34">
      <c r="N454" s="415"/>
      <c r="O454" s="417"/>
      <c r="P454" s="415"/>
      <c r="Q454" s="418"/>
      <c r="R454" s="62"/>
      <c r="S454" s="62"/>
      <c r="T454" s="62"/>
      <c r="U454" s="62"/>
      <c r="V454" s="417"/>
      <c r="W454" s="62"/>
      <c r="X454" s="415"/>
      <c r="Y454" s="417"/>
      <c r="Z454" s="415"/>
      <c r="AA454" s="417"/>
      <c r="AB454" s="62"/>
      <c r="AC454" s="62"/>
      <c r="AD454" s="62"/>
      <c r="AE454" s="62"/>
      <c r="AF454" s="62"/>
      <c r="AG454" s="62"/>
      <c r="AH454" s="62"/>
    </row>
    <row r="455" spans="14:34">
      <c r="N455" s="415"/>
      <c r="O455" s="417"/>
      <c r="P455" s="415"/>
      <c r="Q455" s="418"/>
      <c r="R455" s="62"/>
      <c r="S455" s="62"/>
      <c r="T455" s="62"/>
      <c r="U455" s="62"/>
      <c r="V455" s="417"/>
      <c r="W455" s="62"/>
      <c r="X455" s="415"/>
      <c r="Y455" s="417"/>
      <c r="Z455" s="415"/>
      <c r="AA455" s="417"/>
      <c r="AB455" s="62"/>
      <c r="AC455" s="62"/>
      <c r="AD455" s="62"/>
      <c r="AE455" s="62"/>
      <c r="AF455" s="62"/>
      <c r="AG455" s="62"/>
      <c r="AH455" s="62"/>
    </row>
    <row r="456" spans="14:34">
      <c r="N456" s="415"/>
      <c r="O456" s="417"/>
      <c r="P456" s="415"/>
      <c r="Q456" s="418"/>
      <c r="R456" s="62"/>
      <c r="S456" s="62"/>
      <c r="T456" s="62"/>
      <c r="U456" s="62"/>
      <c r="V456" s="417"/>
      <c r="W456" s="62"/>
      <c r="X456" s="415"/>
      <c r="Y456" s="417"/>
      <c r="Z456" s="415"/>
      <c r="AA456" s="417"/>
      <c r="AB456" s="62"/>
      <c r="AC456" s="62"/>
      <c r="AD456" s="62"/>
      <c r="AE456" s="62"/>
      <c r="AF456" s="62"/>
      <c r="AG456" s="62"/>
      <c r="AH456" s="62"/>
    </row>
    <row r="457" spans="14:34">
      <c r="N457" s="415"/>
      <c r="O457" s="417"/>
      <c r="P457" s="415"/>
      <c r="Q457" s="418"/>
      <c r="R457" s="62"/>
      <c r="S457" s="62"/>
      <c r="T457" s="62"/>
      <c r="U457" s="62"/>
      <c r="V457" s="417"/>
      <c r="W457" s="62"/>
      <c r="X457" s="415"/>
      <c r="Y457" s="417"/>
      <c r="Z457" s="415"/>
      <c r="AA457" s="417"/>
      <c r="AB457" s="62"/>
      <c r="AC457" s="62"/>
      <c r="AD457" s="62"/>
      <c r="AE457" s="62"/>
      <c r="AF457" s="62"/>
      <c r="AG457" s="62"/>
      <c r="AH457" s="62"/>
    </row>
    <row r="458" spans="14:34">
      <c r="N458" s="415"/>
      <c r="O458" s="417"/>
      <c r="P458" s="415"/>
      <c r="Q458" s="418"/>
      <c r="R458" s="62"/>
      <c r="S458" s="62"/>
      <c r="T458" s="62"/>
      <c r="U458" s="62"/>
      <c r="V458" s="417"/>
      <c r="W458" s="62"/>
      <c r="X458" s="415"/>
      <c r="Y458" s="417"/>
      <c r="Z458" s="415"/>
      <c r="AA458" s="417"/>
      <c r="AB458" s="62"/>
      <c r="AC458" s="62"/>
      <c r="AD458" s="62"/>
      <c r="AE458" s="62"/>
      <c r="AF458" s="62"/>
      <c r="AG458" s="62"/>
      <c r="AH458" s="62"/>
    </row>
    <row r="459" spans="14:34">
      <c r="N459" s="415"/>
      <c r="O459" s="417"/>
      <c r="P459" s="415"/>
      <c r="Q459" s="418"/>
      <c r="R459" s="62"/>
      <c r="S459" s="62"/>
      <c r="T459" s="62"/>
      <c r="U459" s="62"/>
      <c r="V459" s="417"/>
      <c r="W459" s="62"/>
      <c r="X459" s="415"/>
      <c r="Y459" s="417"/>
      <c r="Z459" s="415"/>
      <c r="AA459" s="417"/>
      <c r="AB459" s="62"/>
      <c r="AC459" s="62"/>
      <c r="AD459" s="62"/>
      <c r="AE459" s="62"/>
      <c r="AF459" s="62"/>
      <c r="AG459" s="62"/>
      <c r="AH459" s="62"/>
    </row>
    <row r="460" spans="14:34">
      <c r="N460" s="415"/>
      <c r="O460" s="417"/>
      <c r="P460" s="415"/>
      <c r="Q460" s="418"/>
      <c r="R460" s="62"/>
      <c r="S460" s="62"/>
      <c r="T460" s="62"/>
      <c r="U460" s="62"/>
      <c r="V460" s="417"/>
      <c r="W460" s="62"/>
      <c r="X460" s="415"/>
      <c r="Y460" s="417"/>
      <c r="Z460" s="415"/>
      <c r="AA460" s="417"/>
      <c r="AB460" s="62"/>
      <c r="AC460" s="62"/>
      <c r="AD460" s="62"/>
      <c r="AE460" s="62"/>
      <c r="AF460" s="62"/>
      <c r="AG460" s="62"/>
      <c r="AH460" s="62"/>
    </row>
    <row r="461" spans="14:34">
      <c r="N461" s="415"/>
      <c r="O461" s="417"/>
      <c r="P461" s="415"/>
      <c r="Q461" s="418"/>
      <c r="R461" s="62"/>
      <c r="S461" s="62"/>
      <c r="T461" s="62"/>
      <c r="U461" s="62"/>
      <c r="V461" s="417"/>
      <c r="W461" s="62"/>
      <c r="X461" s="415"/>
      <c r="Y461" s="417"/>
      <c r="Z461" s="415"/>
      <c r="AA461" s="417"/>
      <c r="AB461" s="62"/>
      <c r="AC461" s="62"/>
      <c r="AD461" s="62"/>
      <c r="AE461" s="62"/>
      <c r="AF461" s="62"/>
      <c r="AG461" s="62"/>
      <c r="AH461" s="62"/>
    </row>
    <row r="462" spans="14:34">
      <c r="N462" s="415"/>
      <c r="O462" s="417"/>
      <c r="P462" s="415"/>
      <c r="Q462" s="418"/>
      <c r="R462" s="62"/>
      <c r="S462" s="62"/>
      <c r="T462" s="62"/>
      <c r="U462" s="62"/>
      <c r="V462" s="417"/>
      <c r="W462" s="62"/>
      <c r="X462" s="415"/>
      <c r="Y462" s="417"/>
      <c r="Z462" s="415"/>
      <c r="AA462" s="417"/>
      <c r="AB462" s="62"/>
      <c r="AC462" s="62"/>
      <c r="AD462" s="62"/>
      <c r="AE462" s="62"/>
      <c r="AF462" s="62"/>
      <c r="AG462" s="62"/>
      <c r="AH462" s="62"/>
    </row>
    <row r="463" spans="14:34">
      <c r="N463" s="415"/>
      <c r="O463" s="417"/>
      <c r="P463" s="415"/>
      <c r="Q463" s="418"/>
      <c r="R463" s="62"/>
      <c r="S463" s="62"/>
      <c r="T463" s="62"/>
      <c r="U463" s="62"/>
      <c r="V463" s="417"/>
      <c r="W463" s="62"/>
      <c r="X463" s="415"/>
      <c r="Y463" s="417"/>
      <c r="Z463" s="415"/>
      <c r="AA463" s="417"/>
      <c r="AB463" s="62"/>
      <c r="AC463" s="62"/>
      <c r="AD463" s="62"/>
      <c r="AE463" s="62"/>
      <c r="AF463" s="62"/>
      <c r="AG463" s="62"/>
      <c r="AH463" s="62"/>
    </row>
    <row r="464" spans="14:34">
      <c r="N464" s="415"/>
      <c r="O464" s="417"/>
      <c r="P464" s="415"/>
      <c r="Q464" s="418"/>
      <c r="R464" s="62"/>
      <c r="S464" s="62"/>
      <c r="T464" s="62"/>
      <c r="U464" s="62"/>
      <c r="V464" s="417"/>
      <c r="W464" s="62"/>
      <c r="X464" s="415"/>
      <c r="Y464" s="417"/>
      <c r="Z464" s="415"/>
      <c r="AA464" s="417"/>
      <c r="AB464" s="62"/>
      <c r="AC464" s="62"/>
      <c r="AD464" s="62"/>
      <c r="AE464" s="62"/>
      <c r="AF464" s="62"/>
      <c r="AG464" s="62"/>
      <c r="AH464" s="62"/>
    </row>
    <row r="465" spans="14:34">
      <c r="N465" s="415"/>
      <c r="O465" s="417"/>
      <c r="P465" s="415"/>
      <c r="Q465" s="418"/>
      <c r="R465" s="62"/>
      <c r="S465" s="62"/>
      <c r="T465" s="62"/>
      <c r="U465" s="62"/>
      <c r="V465" s="417"/>
      <c r="W465" s="62"/>
      <c r="X465" s="415"/>
      <c r="Y465" s="417"/>
      <c r="Z465" s="415"/>
      <c r="AA465" s="417"/>
      <c r="AB465" s="62"/>
      <c r="AC465" s="62"/>
      <c r="AD465" s="62"/>
      <c r="AE465" s="62"/>
      <c r="AF465" s="62"/>
      <c r="AG465" s="62"/>
      <c r="AH465" s="62"/>
    </row>
    <row r="466" spans="14:34">
      <c r="N466" s="415"/>
      <c r="O466" s="417"/>
      <c r="P466" s="415"/>
      <c r="Q466" s="418"/>
      <c r="R466" s="62"/>
      <c r="S466" s="62"/>
      <c r="T466" s="62"/>
      <c r="U466" s="62"/>
      <c r="V466" s="417"/>
      <c r="W466" s="62"/>
      <c r="X466" s="415"/>
      <c r="Y466" s="417"/>
      <c r="Z466" s="415"/>
      <c r="AA466" s="417"/>
      <c r="AB466" s="62"/>
      <c r="AC466" s="62"/>
      <c r="AD466" s="62"/>
      <c r="AE466" s="62"/>
      <c r="AF466" s="62"/>
      <c r="AG466" s="62"/>
      <c r="AH466" s="62"/>
    </row>
    <row r="467" spans="14:34">
      <c r="N467" s="415"/>
      <c r="O467" s="417"/>
      <c r="P467" s="415"/>
      <c r="Q467" s="418"/>
      <c r="R467" s="62"/>
      <c r="S467" s="62"/>
      <c r="T467" s="62"/>
      <c r="U467" s="62"/>
      <c r="V467" s="417"/>
      <c r="W467" s="62"/>
      <c r="X467" s="415"/>
      <c r="Y467" s="417"/>
      <c r="Z467" s="415"/>
      <c r="AA467" s="417"/>
      <c r="AB467" s="62"/>
      <c r="AC467" s="62"/>
      <c r="AD467" s="62"/>
      <c r="AE467" s="62"/>
      <c r="AF467" s="62"/>
      <c r="AG467" s="62"/>
      <c r="AH467" s="62"/>
    </row>
    <row r="468" spans="14:34">
      <c r="N468" s="415"/>
      <c r="O468" s="417"/>
      <c r="P468" s="415"/>
      <c r="Q468" s="418"/>
      <c r="R468" s="62"/>
      <c r="S468" s="62"/>
      <c r="T468" s="62"/>
      <c r="U468" s="62"/>
      <c r="V468" s="417"/>
      <c r="W468" s="62"/>
      <c r="X468" s="415"/>
      <c r="Y468" s="417"/>
      <c r="Z468" s="415"/>
      <c r="AA468" s="417"/>
      <c r="AB468" s="62"/>
      <c r="AC468" s="62"/>
      <c r="AD468" s="62"/>
      <c r="AE468" s="62"/>
      <c r="AF468" s="62"/>
      <c r="AG468" s="62"/>
      <c r="AH468" s="62"/>
    </row>
    <row r="469" spans="14:34">
      <c r="N469" s="415"/>
      <c r="O469" s="417"/>
      <c r="P469" s="415"/>
      <c r="Q469" s="418"/>
      <c r="R469" s="62"/>
      <c r="S469" s="62"/>
      <c r="T469" s="62"/>
      <c r="U469" s="62"/>
      <c r="V469" s="417"/>
      <c r="W469" s="62"/>
      <c r="X469" s="415"/>
      <c r="Y469" s="417"/>
      <c r="Z469" s="415"/>
      <c r="AA469" s="417"/>
      <c r="AB469" s="62"/>
      <c r="AC469" s="62"/>
      <c r="AD469" s="62"/>
      <c r="AE469" s="62"/>
      <c r="AF469" s="62"/>
      <c r="AG469" s="62"/>
      <c r="AH469" s="62"/>
    </row>
    <row r="470" spans="14:34">
      <c r="N470" s="415"/>
      <c r="O470" s="417"/>
      <c r="P470" s="415"/>
      <c r="Q470" s="418"/>
      <c r="R470" s="62"/>
      <c r="S470" s="62"/>
      <c r="T470" s="62"/>
      <c r="U470" s="62"/>
      <c r="V470" s="417"/>
      <c r="W470" s="62"/>
      <c r="X470" s="415"/>
      <c r="Y470" s="417"/>
      <c r="Z470" s="415"/>
      <c r="AA470" s="417"/>
      <c r="AB470" s="62"/>
      <c r="AC470" s="62"/>
      <c r="AD470" s="62"/>
      <c r="AE470" s="62"/>
      <c r="AF470" s="62"/>
      <c r="AG470" s="62"/>
      <c r="AH470" s="62"/>
    </row>
    <row r="471" spans="14:34">
      <c r="N471" s="415"/>
      <c r="O471" s="417"/>
      <c r="P471" s="415"/>
      <c r="Q471" s="418"/>
      <c r="R471" s="62"/>
      <c r="S471" s="62"/>
      <c r="T471" s="62"/>
      <c r="U471" s="62"/>
      <c r="V471" s="417"/>
      <c r="W471" s="62"/>
      <c r="X471" s="415"/>
      <c r="Y471" s="417"/>
      <c r="Z471" s="415"/>
      <c r="AA471" s="417"/>
      <c r="AB471" s="62"/>
      <c r="AC471" s="62"/>
      <c r="AD471" s="62"/>
      <c r="AE471" s="62"/>
      <c r="AF471" s="62"/>
      <c r="AG471" s="62"/>
      <c r="AH471" s="62"/>
    </row>
    <row r="472" spans="14:34">
      <c r="N472" s="415"/>
      <c r="O472" s="417"/>
      <c r="P472" s="415"/>
      <c r="Q472" s="418"/>
      <c r="R472" s="62"/>
      <c r="S472" s="62"/>
      <c r="T472" s="62"/>
      <c r="U472" s="62"/>
      <c r="V472" s="417"/>
      <c r="W472" s="62"/>
      <c r="X472" s="415"/>
      <c r="Y472" s="417"/>
      <c r="Z472" s="415"/>
      <c r="AA472" s="417"/>
      <c r="AB472" s="62"/>
      <c r="AC472" s="62"/>
      <c r="AD472" s="62"/>
      <c r="AE472" s="62"/>
      <c r="AF472" s="62"/>
      <c r="AG472" s="62"/>
      <c r="AH472" s="62"/>
    </row>
    <row r="473" spans="14:34">
      <c r="N473" s="415"/>
      <c r="O473" s="417"/>
      <c r="P473" s="415"/>
      <c r="Q473" s="418"/>
      <c r="R473" s="62"/>
      <c r="S473" s="62"/>
      <c r="T473" s="62"/>
      <c r="U473" s="62"/>
      <c r="V473" s="417"/>
      <c r="W473" s="62"/>
      <c r="X473" s="415"/>
      <c r="Y473" s="417"/>
      <c r="Z473" s="415"/>
      <c r="AA473" s="417"/>
      <c r="AB473" s="62"/>
      <c r="AC473" s="62"/>
      <c r="AD473" s="62"/>
      <c r="AE473" s="62"/>
      <c r="AF473" s="62"/>
      <c r="AG473" s="62"/>
      <c r="AH473" s="62"/>
    </row>
    <row r="474" spans="14:34">
      <c r="N474" s="415"/>
      <c r="O474" s="417"/>
      <c r="P474" s="415"/>
      <c r="Q474" s="418"/>
      <c r="R474" s="62"/>
      <c r="S474" s="62"/>
      <c r="T474" s="62"/>
      <c r="U474" s="62"/>
      <c r="V474" s="417"/>
      <c r="W474" s="62"/>
      <c r="X474" s="415"/>
      <c r="Y474" s="417"/>
      <c r="Z474" s="415"/>
      <c r="AA474" s="417"/>
      <c r="AB474" s="62"/>
      <c r="AC474" s="62"/>
      <c r="AD474" s="62"/>
      <c r="AE474" s="62"/>
      <c r="AF474" s="62"/>
      <c r="AG474" s="62"/>
      <c r="AH474" s="62"/>
    </row>
    <row r="475" spans="14:34">
      <c r="N475" s="415"/>
      <c r="O475" s="417"/>
      <c r="P475" s="415"/>
      <c r="Q475" s="418"/>
      <c r="R475" s="62"/>
      <c r="S475" s="62"/>
      <c r="T475" s="62"/>
      <c r="U475" s="62"/>
      <c r="V475" s="417"/>
      <c r="W475" s="62"/>
      <c r="X475" s="415"/>
      <c r="Y475" s="417"/>
      <c r="Z475" s="415"/>
      <c r="AA475" s="417"/>
      <c r="AB475" s="62"/>
      <c r="AC475" s="62"/>
      <c r="AD475" s="62"/>
      <c r="AE475" s="62"/>
      <c r="AF475" s="62"/>
      <c r="AG475" s="62"/>
      <c r="AH475" s="62"/>
    </row>
    <row r="476" spans="14:34">
      <c r="N476" s="415"/>
      <c r="O476" s="417"/>
      <c r="P476" s="415"/>
      <c r="Q476" s="418"/>
      <c r="R476" s="62"/>
      <c r="S476" s="62"/>
      <c r="T476" s="62"/>
      <c r="U476" s="62"/>
      <c r="V476" s="417"/>
      <c r="W476" s="62"/>
      <c r="X476" s="415"/>
      <c r="Y476" s="417"/>
      <c r="Z476" s="415"/>
      <c r="AA476" s="417"/>
      <c r="AB476" s="62"/>
      <c r="AC476" s="62"/>
      <c r="AD476" s="62"/>
      <c r="AE476" s="62"/>
      <c r="AF476" s="62"/>
      <c r="AG476" s="62"/>
      <c r="AH476" s="62"/>
    </row>
    <row r="477" spans="14:34">
      <c r="N477" s="415"/>
      <c r="O477" s="417"/>
      <c r="P477" s="415"/>
      <c r="Q477" s="418"/>
      <c r="R477" s="62"/>
      <c r="S477" s="62"/>
      <c r="T477" s="62"/>
      <c r="U477" s="62"/>
      <c r="V477" s="417"/>
      <c r="W477" s="62"/>
      <c r="X477" s="415"/>
      <c r="Y477" s="417"/>
      <c r="Z477" s="415"/>
      <c r="AA477" s="417"/>
      <c r="AB477" s="62"/>
      <c r="AC477" s="62"/>
      <c r="AD477" s="62"/>
      <c r="AE477" s="62"/>
      <c r="AF477" s="62"/>
      <c r="AG477" s="62"/>
      <c r="AH477" s="62"/>
    </row>
    <row r="478" spans="14:34">
      <c r="N478" s="415"/>
      <c r="O478" s="417"/>
      <c r="P478" s="415"/>
      <c r="Q478" s="418"/>
      <c r="R478" s="62"/>
      <c r="S478" s="62"/>
      <c r="T478" s="62"/>
      <c r="U478" s="62"/>
      <c r="V478" s="417"/>
      <c r="W478" s="62"/>
      <c r="X478" s="415"/>
      <c r="Y478" s="417"/>
      <c r="Z478" s="415"/>
      <c r="AA478" s="417"/>
      <c r="AB478" s="62"/>
      <c r="AC478" s="62"/>
      <c r="AD478" s="62"/>
      <c r="AE478" s="62"/>
      <c r="AF478" s="62"/>
      <c r="AG478" s="62"/>
      <c r="AH478" s="62"/>
    </row>
    <row r="479" spans="14:34">
      <c r="N479" s="415"/>
      <c r="O479" s="417"/>
      <c r="P479" s="415"/>
      <c r="Q479" s="418"/>
      <c r="R479" s="62"/>
      <c r="S479" s="62"/>
      <c r="T479" s="62"/>
      <c r="U479" s="62"/>
      <c r="V479" s="417"/>
      <c r="W479" s="62"/>
      <c r="X479" s="415"/>
      <c r="Y479" s="417"/>
      <c r="Z479" s="415"/>
      <c r="AA479" s="417"/>
      <c r="AB479" s="62"/>
      <c r="AC479" s="62"/>
      <c r="AD479" s="62"/>
      <c r="AE479" s="62"/>
      <c r="AF479" s="62"/>
      <c r="AG479" s="62"/>
      <c r="AH479" s="62"/>
    </row>
    <row r="480" spans="14:34">
      <c r="N480" s="415"/>
      <c r="O480" s="417"/>
      <c r="P480" s="415"/>
      <c r="Q480" s="418"/>
      <c r="R480" s="62"/>
      <c r="S480" s="62"/>
      <c r="T480" s="62"/>
      <c r="U480" s="62"/>
      <c r="V480" s="417"/>
      <c r="W480" s="62"/>
      <c r="X480" s="415"/>
      <c r="Y480" s="417"/>
      <c r="Z480" s="415"/>
      <c r="AA480" s="417"/>
      <c r="AB480" s="62"/>
      <c r="AC480" s="62"/>
      <c r="AD480" s="62"/>
      <c r="AE480" s="62"/>
      <c r="AF480" s="62"/>
      <c r="AG480" s="62"/>
      <c r="AH480" s="62"/>
    </row>
    <row r="481" spans="14:34">
      <c r="N481" s="415"/>
      <c r="O481" s="417"/>
      <c r="P481" s="415"/>
      <c r="Q481" s="418"/>
      <c r="R481" s="62"/>
      <c r="S481" s="62"/>
      <c r="T481" s="62"/>
      <c r="U481" s="62"/>
      <c r="V481" s="417"/>
      <c r="W481" s="62"/>
      <c r="X481" s="415"/>
      <c r="Y481" s="417"/>
      <c r="Z481" s="415"/>
      <c r="AA481" s="417"/>
      <c r="AB481" s="62"/>
      <c r="AC481" s="62"/>
      <c r="AD481" s="62"/>
      <c r="AE481" s="62"/>
      <c r="AF481" s="62"/>
      <c r="AG481" s="62"/>
      <c r="AH481" s="62"/>
    </row>
    <row r="482" spans="14:34">
      <c r="N482" s="415"/>
      <c r="O482" s="417"/>
      <c r="P482" s="415"/>
      <c r="Q482" s="418"/>
      <c r="R482" s="62"/>
      <c r="S482" s="62"/>
      <c r="T482" s="62"/>
      <c r="U482" s="62"/>
      <c r="V482" s="417"/>
      <c r="W482" s="62"/>
      <c r="X482" s="415"/>
      <c r="Y482" s="417"/>
      <c r="Z482" s="415"/>
      <c r="AA482" s="417"/>
      <c r="AB482" s="62"/>
      <c r="AC482" s="62"/>
      <c r="AD482" s="62"/>
      <c r="AE482" s="62"/>
      <c r="AF482" s="62"/>
      <c r="AG482" s="62"/>
      <c r="AH482" s="62"/>
    </row>
    <row r="483" spans="14:34">
      <c r="N483" s="415"/>
      <c r="O483" s="417"/>
      <c r="P483" s="415"/>
      <c r="Q483" s="418"/>
      <c r="R483" s="62"/>
      <c r="S483" s="62"/>
      <c r="T483" s="62"/>
      <c r="U483" s="62"/>
      <c r="V483" s="417"/>
      <c r="W483" s="62"/>
      <c r="X483" s="415"/>
      <c r="Y483" s="417"/>
      <c r="Z483" s="415"/>
      <c r="AA483" s="417"/>
      <c r="AB483" s="62"/>
      <c r="AC483" s="62"/>
      <c r="AD483" s="62"/>
      <c r="AE483" s="62"/>
      <c r="AF483" s="62"/>
      <c r="AG483" s="62"/>
      <c r="AH483" s="62"/>
    </row>
    <row r="484" spans="14:34">
      <c r="N484" s="415"/>
      <c r="O484" s="417"/>
      <c r="P484" s="415"/>
      <c r="Q484" s="418"/>
      <c r="R484" s="62"/>
      <c r="S484" s="62"/>
      <c r="T484" s="62"/>
      <c r="U484" s="62"/>
      <c r="V484" s="417"/>
      <c r="W484" s="62"/>
      <c r="X484" s="415"/>
      <c r="Y484" s="417"/>
      <c r="Z484" s="415"/>
      <c r="AA484" s="417"/>
      <c r="AB484" s="62"/>
      <c r="AC484" s="62"/>
      <c r="AD484" s="62"/>
      <c r="AE484" s="62"/>
      <c r="AF484" s="62"/>
      <c r="AG484" s="62"/>
      <c r="AH484" s="62"/>
    </row>
    <row r="485" spans="14:34">
      <c r="N485" s="415"/>
      <c r="O485" s="417"/>
      <c r="P485" s="415"/>
      <c r="Q485" s="418"/>
      <c r="R485" s="62"/>
      <c r="S485" s="62"/>
      <c r="T485" s="62"/>
      <c r="U485" s="62"/>
      <c r="V485" s="417"/>
      <c r="W485" s="62"/>
      <c r="X485" s="415"/>
      <c r="Y485" s="417"/>
      <c r="Z485" s="415"/>
      <c r="AA485" s="417"/>
      <c r="AB485" s="62"/>
      <c r="AC485" s="62"/>
      <c r="AD485" s="62"/>
      <c r="AE485" s="62"/>
      <c r="AF485" s="62"/>
      <c r="AG485" s="62"/>
      <c r="AH485" s="62"/>
    </row>
    <row r="486" spans="14:34">
      <c r="N486" s="415"/>
      <c r="O486" s="417"/>
      <c r="P486" s="415"/>
      <c r="Q486" s="418"/>
      <c r="R486" s="62"/>
      <c r="S486" s="62"/>
      <c r="T486" s="62"/>
      <c r="U486" s="62"/>
      <c r="V486" s="417"/>
      <c r="W486" s="62"/>
      <c r="X486" s="415"/>
      <c r="Y486" s="417"/>
      <c r="Z486" s="415"/>
      <c r="AA486" s="417"/>
      <c r="AB486" s="62"/>
      <c r="AC486" s="62"/>
      <c r="AD486" s="62"/>
      <c r="AE486" s="62"/>
      <c r="AF486" s="62"/>
      <c r="AG486" s="62"/>
      <c r="AH486" s="62"/>
    </row>
    <row r="487" spans="14:34">
      <c r="N487" s="415"/>
      <c r="O487" s="417"/>
      <c r="P487" s="415"/>
      <c r="Q487" s="418"/>
      <c r="R487" s="62"/>
      <c r="S487" s="62"/>
      <c r="T487" s="62"/>
      <c r="U487" s="62"/>
      <c r="V487" s="417"/>
      <c r="W487" s="62"/>
      <c r="X487" s="415"/>
      <c r="Y487" s="417"/>
      <c r="Z487" s="415"/>
      <c r="AA487" s="417"/>
      <c r="AB487" s="62"/>
      <c r="AC487" s="62"/>
      <c r="AD487" s="62"/>
      <c r="AE487" s="62"/>
      <c r="AF487" s="62"/>
      <c r="AG487" s="62"/>
      <c r="AH487" s="62"/>
    </row>
    <row r="488" spans="14:34">
      <c r="N488" s="415"/>
      <c r="O488" s="417"/>
      <c r="P488" s="415"/>
      <c r="Q488" s="418"/>
      <c r="R488" s="62"/>
      <c r="S488" s="62"/>
      <c r="T488" s="62"/>
      <c r="U488" s="62"/>
      <c r="V488" s="417"/>
      <c r="W488" s="62"/>
      <c r="X488" s="415"/>
      <c r="Y488" s="417"/>
      <c r="Z488" s="415"/>
      <c r="AA488" s="417"/>
      <c r="AB488" s="62"/>
      <c r="AC488" s="62"/>
      <c r="AD488" s="62"/>
      <c r="AE488" s="62"/>
      <c r="AF488" s="62"/>
      <c r="AG488" s="62"/>
      <c r="AH488" s="62"/>
    </row>
    <row r="489" spans="14:34">
      <c r="N489" s="415"/>
      <c r="O489" s="417"/>
      <c r="P489" s="415"/>
      <c r="Q489" s="418"/>
      <c r="R489" s="62"/>
      <c r="S489" s="62"/>
      <c r="T489" s="62"/>
      <c r="U489" s="62"/>
      <c r="V489" s="417"/>
      <c r="W489" s="62"/>
      <c r="X489" s="415"/>
      <c r="Y489" s="417"/>
      <c r="Z489" s="415"/>
      <c r="AA489" s="417"/>
      <c r="AB489" s="62"/>
      <c r="AC489" s="62"/>
      <c r="AD489" s="62"/>
      <c r="AE489" s="62"/>
      <c r="AF489" s="62"/>
      <c r="AG489" s="62"/>
      <c r="AH489" s="62"/>
    </row>
    <row r="490" spans="14:34">
      <c r="N490" s="415"/>
      <c r="O490" s="417"/>
      <c r="P490" s="415"/>
      <c r="Q490" s="418"/>
      <c r="R490" s="62"/>
      <c r="S490" s="62"/>
      <c r="T490" s="62"/>
      <c r="U490" s="62"/>
      <c r="V490" s="417"/>
      <c r="W490" s="62"/>
      <c r="X490" s="415"/>
      <c r="Y490" s="417"/>
      <c r="Z490" s="415"/>
      <c r="AA490" s="417"/>
      <c r="AB490" s="62"/>
      <c r="AC490" s="62"/>
      <c r="AD490" s="62"/>
      <c r="AE490" s="62"/>
      <c r="AF490" s="62"/>
      <c r="AG490" s="62"/>
      <c r="AH490" s="62"/>
    </row>
    <row r="491" spans="14:34">
      <c r="N491" s="415"/>
      <c r="O491" s="417"/>
      <c r="P491" s="415"/>
      <c r="Q491" s="418"/>
      <c r="R491" s="62"/>
      <c r="S491" s="62"/>
      <c r="T491" s="62"/>
      <c r="U491" s="62"/>
      <c r="V491" s="417"/>
      <c r="W491" s="62"/>
      <c r="X491" s="415"/>
      <c r="Y491" s="417"/>
      <c r="Z491" s="415"/>
      <c r="AA491" s="417"/>
      <c r="AB491" s="62"/>
      <c r="AC491" s="62"/>
      <c r="AD491" s="62"/>
      <c r="AE491" s="62"/>
      <c r="AF491" s="62"/>
      <c r="AG491" s="62"/>
      <c r="AH491" s="62"/>
    </row>
    <row r="492" spans="14:34">
      <c r="N492" s="415"/>
      <c r="O492" s="417"/>
      <c r="P492" s="415"/>
      <c r="Q492" s="418"/>
      <c r="R492" s="62"/>
      <c r="S492" s="62"/>
      <c r="T492" s="62"/>
      <c r="U492" s="62"/>
      <c r="V492" s="417"/>
      <c r="W492" s="62"/>
      <c r="X492" s="415"/>
      <c r="Y492" s="417"/>
      <c r="Z492" s="415"/>
      <c r="AA492" s="417"/>
      <c r="AB492" s="62"/>
      <c r="AC492" s="62"/>
      <c r="AD492" s="62"/>
      <c r="AE492" s="62"/>
      <c r="AF492" s="62"/>
      <c r="AG492" s="62"/>
      <c r="AH492" s="62"/>
    </row>
    <row r="493" spans="14:34">
      <c r="N493" s="415"/>
      <c r="O493" s="417"/>
      <c r="P493" s="415"/>
      <c r="Q493" s="418"/>
      <c r="R493" s="62"/>
      <c r="S493" s="62"/>
      <c r="T493" s="62"/>
      <c r="U493" s="62"/>
      <c r="V493" s="417"/>
      <c r="W493" s="62"/>
      <c r="X493" s="415"/>
      <c r="Y493" s="417"/>
      <c r="Z493" s="415"/>
      <c r="AA493" s="417"/>
      <c r="AB493" s="62"/>
      <c r="AC493" s="62"/>
      <c r="AD493" s="62"/>
      <c r="AE493" s="62"/>
      <c r="AF493" s="62"/>
      <c r="AG493" s="62"/>
      <c r="AH493" s="62"/>
    </row>
    <row r="494" spans="14:34">
      <c r="N494" s="415"/>
      <c r="O494" s="417"/>
      <c r="P494" s="415"/>
      <c r="Q494" s="418"/>
      <c r="R494" s="62"/>
      <c r="S494" s="62"/>
      <c r="T494" s="62"/>
      <c r="U494" s="62"/>
      <c r="V494" s="417"/>
      <c r="W494" s="62"/>
      <c r="X494" s="415"/>
      <c r="Y494" s="417"/>
      <c r="Z494" s="415"/>
      <c r="AA494" s="417"/>
      <c r="AB494" s="62"/>
      <c r="AC494" s="62"/>
      <c r="AD494" s="62"/>
      <c r="AE494" s="62"/>
      <c r="AF494" s="62"/>
      <c r="AG494" s="62"/>
      <c r="AH494" s="62"/>
    </row>
    <row r="495" spans="14:34">
      <c r="N495" s="415"/>
      <c r="O495" s="417"/>
      <c r="P495" s="415"/>
      <c r="Q495" s="418"/>
      <c r="R495" s="62"/>
      <c r="S495" s="62"/>
      <c r="T495" s="62"/>
      <c r="U495" s="62"/>
      <c r="V495" s="417"/>
      <c r="W495" s="62"/>
      <c r="X495" s="415"/>
      <c r="Y495" s="417"/>
      <c r="Z495" s="415"/>
      <c r="AA495" s="417"/>
      <c r="AB495" s="62"/>
      <c r="AC495" s="62"/>
      <c r="AD495" s="62"/>
      <c r="AE495" s="62"/>
      <c r="AF495" s="62"/>
      <c r="AG495" s="62"/>
      <c r="AH495" s="62"/>
    </row>
    <row r="496" spans="14:34">
      <c r="N496" s="415"/>
      <c r="O496" s="417"/>
      <c r="P496" s="415"/>
      <c r="Q496" s="418"/>
      <c r="R496" s="62"/>
      <c r="S496" s="62"/>
      <c r="T496" s="62"/>
      <c r="U496" s="62"/>
      <c r="V496" s="417"/>
      <c r="W496" s="62"/>
      <c r="X496" s="415"/>
      <c r="Y496" s="417"/>
      <c r="Z496" s="415"/>
      <c r="AA496" s="417"/>
      <c r="AB496" s="62"/>
      <c r="AC496" s="62"/>
      <c r="AD496" s="62"/>
      <c r="AE496" s="62"/>
      <c r="AF496" s="62"/>
      <c r="AG496" s="62"/>
      <c r="AH496" s="62"/>
    </row>
    <row r="497" spans="14:34">
      <c r="N497" s="415"/>
      <c r="O497" s="417"/>
      <c r="P497" s="415"/>
      <c r="Q497" s="418"/>
      <c r="R497" s="62"/>
      <c r="S497" s="62"/>
      <c r="T497" s="62"/>
      <c r="U497" s="62"/>
      <c r="V497" s="417"/>
      <c r="W497" s="62"/>
      <c r="X497" s="415"/>
      <c r="Y497" s="417"/>
      <c r="Z497" s="415"/>
      <c r="AA497" s="417"/>
      <c r="AB497" s="62"/>
      <c r="AC497" s="62"/>
      <c r="AD497" s="62"/>
      <c r="AE497" s="62"/>
      <c r="AF497" s="62"/>
      <c r="AG497" s="62"/>
      <c r="AH497" s="62"/>
    </row>
    <row r="498" spans="14:34">
      <c r="N498" s="415"/>
      <c r="O498" s="417"/>
      <c r="P498" s="415"/>
      <c r="Q498" s="418"/>
      <c r="R498" s="62"/>
      <c r="S498" s="62"/>
      <c r="T498" s="62"/>
      <c r="U498" s="62"/>
      <c r="V498" s="417"/>
      <c r="W498" s="62"/>
      <c r="X498" s="415"/>
      <c r="Y498" s="417"/>
      <c r="Z498" s="415"/>
      <c r="AA498" s="417"/>
      <c r="AB498" s="62"/>
      <c r="AC498" s="62"/>
      <c r="AD498" s="62"/>
      <c r="AE498" s="62"/>
      <c r="AF498" s="62"/>
      <c r="AG498" s="62"/>
      <c r="AH498" s="62"/>
    </row>
    <row r="499" spans="14:34">
      <c r="N499" s="415"/>
      <c r="O499" s="417"/>
      <c r="P499" s="415"/>
      <c r="Q499" s="418"/>
      <c r="R499" s="62"/>
      <c r="S499" s="62"/>
      <c r="T499" s="62"/>
      <c r="U499" s="62"/>
      <c r="V499" s="417"/>
      <c r="W499" s="62"/>
      <c r="X499" s="415"/>
      <c r="Y499" s="417"/>
      <c r="Z499" s="415"/>
      <c r="AA499" s="417"/>
      <c r="AB499" s="62"/>
      <c r="AC499" s="62"/>
      <c r="AD499" s="62"/>
      <c r="AE499" s="62"/>
      <c r="AF499" s="62"/>
      <c r="AG499" s="62"/>
      <c r="AH499" s="62"/>
    </row>
    <row r="500" spans="14:34">
      <c r="N500" s="415"/>
      <c r="O500" s="417"/>
      <c r="P500" s="415"/>
      <c r="Q500" s="418"/>
      <c r="R500" s="62"/>
      <c r="S500" s="62"/>
      <c r="T500" s="62"/>
      <c r="U500" s="62"/>
      <c r="V500" s="417"/>
      <c r="W500" s="62"/>
      <c r="X500" s="415"/>
      <c r="Y500" s="417"/>
      <c r="Z500" s="415"/>
      <c r="AA500" s="417"/>
      <c r="AB500" s="62"/>
      <c r="AC500" s="62"/>
      <c r="AD500" s="62"/>
      <c r="AE500" s="62"/>
      <c r="AF500" s="62"/>
      <c r="AG500" s="62"/>
      <c r="AH500" s="62"/>
    </row>
    <row r="501" spans="14:34">
      <c r="N501" s="415"/>
      <c r="O501" s="417"/>
      <c r="P501" s="415"/>
      <c r="Q501" s="418"/>
      <c r="R501" s="62"/>
      <c r="S501" s="62"/>
      <c r="T501" s="62"/>
      <c r="U501" s="62"/>
      <c r="V501" s="417"/>
      <c r="W501" s="62"/>
      <c r="X501" s="415"/>
      <c r="Y501" s="417"/>
      <c r="Z501" s="415"/>
      <c r="AA501" s="417"/>
      <c r="AB501" s="62"/>
      <c r="AC501" s="62"/>
      <c r="AD501" s="62"/>
      <c r="AE501" s="62"/>
      <c r="AF501" s="62"/>
      <c r="AG501" s="62"/>
      <c r="AH501" s="62"/>
    </row>
    <row r="502" spans="14:34">
      <c r="N502" s="415"/>
      <c r="O502" s="417"/>
      <c r="P502" s="415"/>
      <c r="Q502" s="418"/>
      <c r="R502" s="62"/>
      <c r="S502" s="62"/>
      <c r="T502" s="62"/>
      <c r="U502" s="62"/>
      <c r="V502" s="417"/>
      <c r="W502" s="62"/>
      <c r="X502" s="415"/>
      <c r="Y502" s="417"/>
      <c r="Z502" s="415"/>
      <c r="AA502" s="417"/>
      <c r="AB502" s="62"/>
      <c r="AC502" s="62"/>
      <c r="AD502" s="62"/>
      <c r="AE502" s="62"/>
      <c r="AF502" s="62"/>
      <c r="AG502" s="62"/>
      <c r="AH502" s="62"/>
    </row>
    <row r="503" spans="14:34">
      <c r="N503" s="415"/>
      <c r="O503" s="417"/>
      <c r="P503" s="415"/>
      <c r="Q503" s="418"/>
      <c r="R503" s="62"/>
      <c r="S503" s="62"/>
      <c r="T503" s="62"/>
      <c r="U503" s="62"/>
      <c r="V503" s="417"/>
      <c r="W503" s="62"/>
      <c r="X503" s="415"/>
      <c r="Y503" s="417"/>
      <c r="Z503" s="415"/>
      <c r="AA503" s="417"/>
      <c r="AB503" s="62"/>
      <c r="AC503" s="62"/>
      <c r="AD503" s="62"/>
      <c r="AE503" s="62"/>
      <c r="AF503" s="62"/>
      <c r="AG503" s="62"/>
      <c r="AH503" s="62"/>
    </row>
    <row r="504" spans="14:34">
      <c r="N504" s="415"/>
      <c r="O504" s="417"/>
      <c r="P504" s="415"/>
      <c r="Q504" s="418"/>
      <c r="R504" s="62"/>
      <c r="S504" s="62"/>
      <c r="T504" s="62"/>
      <c r="U504" s="62"/>
      <c r="V504" s="417"/>
      <c r="W504" s="62"/>
      <c r="X504" s="415"/>
      <c r="Y504" s="417"/>
      <c r="Z504" s="415"/>
      <c r="AA504" s="417"/>
      <c r="AB504" s="62"/>
      <c r="AC504" s="62"/>
      <c r="AD504" s="62"/>
      <c r="AE504" s="62"/>
      <c r="AF504" s="62"/>
      <c r="AG504" s="62"/>
      <c r="AH504" s="62"/>
    </row>
    <row r="505" spans="14:34">
      <c r="N505" s="415"/>
      <c r="O505" s="417"/>
      <c r="P505" s="415"/>
      <c r="Q505" s="418"/>
      <c r="R505" s="62"/>
      <c r="S505" s="62"/>
      <c r="T505" s="62"/>
      <c r="U505" s="62"/>
      <c r="V505" s="417"/>
      <c r="W505" s="62"/>
      <c r="X505" s="415"/>
      <c r="Y505" s="417"/>
      <c r="Z505" s="415"/>
      <c r="AA505" s="417"/>
      <c r="AB505" s="62"/>
      <c r="AC505" s="62"/>
      <c r="AD505" s="62"/>
      <c r="AE505" s="62"/>
      <c r="AF505" s="62"/>
      <c r="AG505" s="62"/>
      <c r="AH505" s="62"/>
    </row>
    <row r="506" spans="14:34">
      <c r="N506" s="415"/>
      <c r="O506" s="417"/>
      <c r="P506" s="415"/>
      <c r="Q506" s="418"/>
      <c r="R506" s="62"/>
      <c r="S506" s="62"/>
      <c r="T506" s="62"/>
      <c r="U506" s="62"/>
      <c r="V506" s="417"/>
      <c r="W506" s="62"/>
      <c r="X506" s="415"/>
      <c r="Y506" s="417"/>
      <c r="Z506" s="415"/>
      <c r="AA506" s="417"/>
      <c r="AB506" s="62"/>
      <c r="AC506" s="62"/>
      <c r="AD506" s="62"/>
      <c r="AE506" s="62"/>
      <c r="AF506" s="62"/>
      <c r="AG506" s="62"/>
      <c r="AH506" s="62"/>
    </row>
    <row r="507" spans="14:34">
      <c r="N507" s="415"/>
      <c r="O507" s="417"/>
      <c r="P507" s="415"/>
      <c r="Q507" s="418"/>
      <c r="R507" s="62"/>
      <c r="S507" s="62"/>
      <c r="T507" s="62"/>
      <c r="U507" s="62"/>
      <c r="V507" s="417"/>
      <c r="W507" s="62"/>
      <c r="X507" s="415"/>
      <c r="Y507" s="417"/>
      <c r="Z507" s="415"/>
      <c r="AA507" s="417"/>
      <c r="AB507" s="62"/>
      <c r="AC507" s="62"/>
      <c r="AD507" s="62"/>
      <c r="AE507" s="62"/>
      <c r="AF507" s="62"/>
      <c r="AG507" s="62"/>
      <c r="AH507" s="62"/>
    </row>
    <row r="508" spans="14:34">
      <c r="N508" s="415"/>
      <c r="O508" s="417"/>
      <c r="P508" s="415"/>
      <c r="Q508" s="418"/>
      <c r="R508" s="62"/>
      <c r="S508" s="62"/>
      <c r="T508" s="62"/>
      <c r="U508" s="62"/>
      <c r="V508" s="417"/>
      <c r="W508" s="62"/>
      <c r="X508" s="415"/>
      <c r="Y508" s="417"/>
      <c r="Z508" s="415"/>
      <c r="AA508" s="417"/>
      <c r="AB508" s="62"/>
      <c r="AC508" s="62"/>
      <c r="AD508" s="62"/>
      <c r="AE508" s="62"/>
      <c r="AF508" s="62"/>
      <c r="AG508" s="62"/>
      <c r="AH508" s="62"/>
    </row>
    <row r="509" spans="14:34">
      <c r="N509" s="415"/>
      <c r="O509" s="417"/>
      <c r="P509" s="415"/>
      <c r="Q509" s="418"/>
      <c r="R509" s="62"/>
      <c r="S509" s="62"/>
      <c r="T509" s="62"/>
      <c r="U509" s="62"/>
      <c r="V509" s="417"/>
      <c r="W509" s="62"/>
      <c r="X509" s="415"/>
      <c r="Y509" s="417"/>
      <c r="Z509" s="415"/>
      <c r="AA509" s="417"/>
      <c r="AB509" s="62"/>
      <c r="AC509" s="62"/>
      <c r="AD509" s="62"/>
      <c r="AE509" s="62"/>
      <c r="AF509" s="62"/>
      <c r="AG509" s="62"/>
      <c r="AH509" s="62"/>
    </row>
    <row r="510" spans="14:34">
      <c r="N510" s="415"/>
      <c r="O510" s="417"/>
      <c r="P510" s="415"/>
      <c r="Q510" s="418"/>
      <c r="R510" s="62"/>
      <c r="S510" s="62"/>
      <c r="T510" s="62"/>
      <c r="U510" s="62"/>
      <c r="V510" s="417"/>
      <c r="W510" s="62"/>
      <c r="X510" s="415"/>
      <c r="Y510" s="417"/>
      <c r="Z510" s="415"/>
      <c r="AA510" s="417"/>
      <c r="AB510" s="62"/>
      <c r="AC510" s="62"/>
      <c r="AD510" s="62"/>
      <c r="AE510" s="62"/>
      <c r="AF510" s="62"/>
      <c r="AG510" s="62"/>
      <c r="AH510" s="62"/>
    </row>
    <row r="511" spans="14:34">
      <c r="N511" s="415"/>
      <c r="O511" s="417"/>
      <c r="P511" s="415"/>
      <c r="Q511" s="418"/>
      <c r="R511" s="62"/>
      <c r="S511" s="62"/>
      <c r="T511" s="62"/>
      <c r="U511" s="62"/>
      <c r="V511" s="417"/>
      <c r="W511" s="62"/>
      <c r="X511" s="415"/>
      <c r="Y511" s="417"/>
      <c r="Z511" s="415"/>
      <c r="AA511" s="417"/>
      <c r="AB511" s="62"/>
      <c r="AC511" s="62"/>
      <c r="AD511" s="62"/>
      <c r="AE511" s="62"/>
      <c r="AF511" s="62"/>
      <c r="AG511" s="62"/>
      <c r="AH511" s="62"/>
    </row>
    <row r="512" spans="14:34">
      <c r="N512" s="415"/>
      <c r="O512" s="417"/>
      <c r="P512" s="415"/>
      <c r="Q512" s="418"/>
      <c r="R512" s="62"/>
      <c r="S512" s="62"/>
      <c r="T512" s="62"/>
      <c r="U512" s="62"/>
      <c r="V512" s="417"/>
      <c r="W512" s="62"/>
      <c r="X512" s="415"/>
      <c r="Y512" s="417"/>
      <c r="Z512" s="415"/>
      <c r="AA512" s="417"/>
      <c r="AB512" s="62"/>
      <c r="AC512" s="62"/>
      <c r="AD512" s="62"/>
      <c r="AE512" s="62"/>
      <c r="AF512" s="62"/>
      <c r="AG512" s="62"/>
      <c r="AH512" s="62"/>
    </row>
    <row r="513" spans="14:34">
      <c r="N513" s="415"/>
      <c r="O513" s="417"/>
      <c r="P513" s="415"/>
      <c r="Q513" s="418"/>
      <c r="R513" s="62"/>
      <c r="S513" s="62"/>
      <c r="T513" s="62"/>
      <c r="U513" s="62"/>
      <c r="V513" s="417"/>
      <c r="W513" s="62"/>
      <c r="X513" s="415"/>
      <c r="Y513" s="417"/>
      <c r="Z513" s="415"/>
      <c r="AA513" s="417"/>
      <c r="AB513" s="62"/>
      <c r="AC513" s="62"/>
      <c r="AD513" s="62"/>
      <c r="AE513" s="62"/>
      <c r="AF513" s="62"/>
      <c r="AG513" s="62"/>
      <c r="AH513" s="62"/>
    </row>
    <row r="514" spans="14:34">
      <c r="N514" s="415"/>
      <c r="O514" s="417"/>
      <c r="P514" s="415"/>
      <c r="Q514" s="418"/>
      <c r="R514" s="62"/>
      <c r="S514" s="62"/>
      <c r="T514" s="62"/>
      <c r="U514" s="62"/>
      <c r="V514" s="417"/>
      <c r="W514" s="62"/>
      <c r="X514" s="415"/>
      <c r="Y514" s="417"/>
      <c r="Z514" s="415"/>
      <c r="AA514" s="417"/>
      <c r="AB514" s="62"/>
      <c r="AC514" s="62"/>
      <c r="AD514" s="62"/>
      <c r="AE514" s="62"/>
      <c r="AF514" s="62"/>
      <c r="AG514" s="62"/>
      <c r="AH514" s="62"/>
    </row>
    <row r="515" spans="14:34">
      <c r="N515" s="415"/>
      <c r="O515" s="417"/>
      <c r="P515" s="415"/>
      <c r="Q515" s="418"/>
      <c r="R515" s="62"/>
      <c r="S515" s="62"/>
      <c r="T515" s="62"/>
      <c r="U515" s="62"/>
      <c r="V515" s="417"/>
      <c r="W515" s="62"/>
      <c r="X515" s="415"/>
      <c r="Y515" s="417"/>
      <c r="Z515" s="415"/>
      <c r="AA515" s="417"/>
      <c r="AB515" s="62"/>
      <c r="AC515" s="62"/>
      <c r="AD515" s="62"/>
      <c r="AE515" s="62"/>
      <c r="AF515" s="62"/>
      <c r="AG515" s="62"/>
      <c r="AH515" s="62"/>
    </row>
    <row r="516" spans="14:34">
      <c r="N516" s="415"/>
      <c r="O516" s="417"/>
      <c r="P516" s="415"/>
      <c r="Q516" s="418"/>
      <c r="R516" s="62"/>
      <c r="S516" s="62"/>
      <c r="T516" s="62"/>
      <c r="U516" s="62"/>
      <c r="V516" s="417"/>
      <c r="W516" s="62"/>
      <c r="X516" s="415"/>
      <c r="Y516" s="417"/>
      <c r="Z516" s="415"/>
      <c r="AA516" s="417"/>
      <c r="AB516" s="62"/>
      <c r="AC516" s="62"/>
      <c r="AD516" s="62"/>
      <c r="AE516" s="62"/>
      <c r="AF516" s="62"/>
      <c r="AG516" s="62"/>
      <c r="AH516" s="62"/>
    </row>
    <row r="517" spans="14:34">
      <c r="N517" s="415"/>
      <c r="O517" s="417"/>
      <c r="P517" s="415"/>
      <c r="Q517" s="418"/>
      <c r="R517" s="62"/>
      <c r="S517" s="62"/>
      <c r="T517" s="62"/>
      <c r="U517" s="62"/>
      <c r="V517" s="417"/>
      <c r="W517" s="62"/>
      <c r="X517" s="415"/>
      <c r="Y517" s="417"/>
      <c r="Z517" s="415"/>
      <c r="AA517" s="417"/>
      <c r="AB517" s="62"/>
      <c r="AC517" s="62"/>
      <c r="AD517" s="62"/>
      <c r="AE517" s="62"/>
      <c r="AF517" s="62"/>
      <c r="AG517" s="62"/>
      <c r="AH517" s="62"/>
    </row>
    <row r="518" spans="14:34">
      <c r="N518" s="415"/>
      <c r="O518" s="417"/>
      <c r="P518" s="415"/>
      <c r="Q518" s="418"/>
      <c r="R518" s="62"/>
      <c r="S518" s="62"/>
      <c r="T518" s="62"/>
      <c r="U518" s="62"/>
      <c r="V518" s="417"/>
      <c r="W518" s="62"/>
      <c r="X518" s="415"/>
      <c r="Y518" s="417"/>
      <c r="Z518" s="415"/>
      <c r="AA518" s="417"/>
      <c r="AB518" s="62"/>
      <c r="AC518" s="62"/>
      <c r="AD518" s="62"/>
      <c r="AE518" s="62"/>
      <c r="AF518" s="62"/>
      <c r="AG518" s="62"/>
      <c r="AH518" s="62"/>
    </row>
    <row r="519" spans="14:34">
      <c r="N519" s="415"/>
      <c r="O519" s="417"/>
      <c r="P519" s="415"/>
      <c r="Q519" s="418"/>
      <c r="R519" s="62"/>
      <c r="S519" s="62"/>
      <c r="T519" s="62"/>
      <c r="U519" s="62"/>
      <c r="V519" s="417"/>
      <c r="W519" s="62"/>
      <c r="X519" s="415"/>
      <c r="Y519" s="417"/>
      <c r="Z519" s="415"/>
      <c r="AA519" s="417"/>
      <c r="AB519" s="62"/>
      <c r="AC519" s="62"/>
      <c r="AD519" s="62"/>
      <c r="AE519" s="62"/>
      <c r="AF519" s="62"/>
      <c r="AG519" s="62"/>
      <c r="AH519" s="62"/>
    </row>
    <row r="520" spans="14:34">
      <c r="N520" s="415"/>
      <c r="O520" s="417"/>
      <c r="P520" s="415"/>
      <c r="Q520" s="418"/>
      <c r="R520" s="62"/>
      <c r="S520" s="62"/>
      <c r="T520" s="62"/>
      <c r="U520" s="62"/>
      <c r="V520" s="417"/>
      <c r="W520" s="62"/>
      <c r="X520" s="415"/>
      <c r="Y520" s="417"/>
      <c r="Z520" s="415"/>
      <c r="AA520" s="417"/>
      <c r="AB520" s="62"/>
      <c r="AC520" s="62"/>
      <c r="AD520" s="62"/>
      <c r="AE520" s="62"/>
      <c r="AF520" s="62"/>
      <c r="AG520" s="62"/>
      <c r="AH520" s="62"/>
    </row>
    <row r="521" spans="14:34">
      <c r="N521" s="415"/>
      <c r="O521" s="417"/>
      <c r="P521" s="415"/>
      <c r="Q521" s="418"/>
      <c r="R521" s="62"/>
      <c r="S521" s="62"/>
      <c r="T521" s="62"/>
      <c r="U521" s="62"/>
      <c r="V521" s="417"/>
      <c r="W521" s="62"/>
      <c r="X521" s="415"/>
      <c r="Y521" s="417"/>
      <c r="Z521" s="415"/>
      <c r="AA521" s="417"/>
      <c r="AB521" s="62"/>
      <c r="AC521" s="62"/>
      <c r="AD521" s="62"/>
      <c r="AE521" s="62"/>
      <c r="AF521" s="62"/>
      <c r="AG521" s="62"/>
      <c r="AH521" s="62"/>
    </row>
    <row r="522" spans="14:34">
      <c r="N522" s="415"/>
      <c r="O522" s="417"/>
      <c r="P522" s="415"/>
      <c r="Q522" s="418"/>
      <c r="R522" s="62"/>
      <c r="S522" s="62"/>
      <c r="T522" s="62"/>
      <c r="U522" s="62"/>
      <c r="V522" s="417"/>
      <c r="W522" s="62"/>
      <c r="X522" s="415"/>
      <c r="Y522" s="417"/>
      <c r="Z522" s="415"/>
      <c r="AA522" s="417"/>
      <c r="AB522" s="62"/>
      <c r="AC522" s="62"/>
      <c r="AD522" s="62"/>
      <c r="AE522" s="62"/>
      <c r="AF522" s="62"/>
      <c r="AG522" s="62"/>
      <c r="AH522" s="62"/>
    </row>
    <row r="523" spans="14:34">
      <c r="N523" s="415"/>
      <c r="O523" s="417"/>
      <c r="P523" s="415"/>
      <c r="Q523" s="418"/>
      <c r="R523" s="62"/>
      <c r="S523" s="62"/>
      <c r="T523" s="62"/>
      <c r="U523" s="62"/>
      <c r="V523" s="417"/>
      <c r="W523" s="62"/>
      <c r="X523" s="415"/>
      <c r="Y523" s="417"/>
      <c r="Z523" s="415"/>
      <c r="AA523" s="417"/>
      <c r="AB523" s="62"/>
      <c r="AC523" s="62"/>
      <c r="AD523" s="62"/>
      <c r="AE523" s="62"/>
      <c r="AF523" s="62"/>
      <c r="AG523" s="62"/>
      <c r="AH523" s="62"/>
    </row>
    <row r="524" spans="14:34">
      <c r="N524" s="415"/>
      <c r="O524" s="417"/>
      <c r="P524" s="415"/>
      <c r="Q524" s="418"/>
      <c r="R524" s="62"/>
      <c r="S524" s="62"/>
      <c r="T524" s="62"/>
      <c r="U524" s="62"/>
      <c r="V524" s="417"/>
      <c r="W524" s="62"/>
      <c r="X524" s="415"/>
      <c r="Y524" s="417"/>
      <c r="Z524" s="415"/>
      <c r="AA524" s="417"/>
      <c r="AB524" s="62"/>
      <c r="AC524" s="62"/>
      <c r="AD524" s="62"/>
      <c r="AE524" s="62"/>
      <c r="AF524" s="62"/>
      <c r="AG524" s="62"/>
      <c r="AH524" s="62"/>
    </row>
    <row r="525" spans="14:34">
      <c r="N525" s="415"/>
      <c r="O525" s="417"/>
      <c r="P525" s="415"/>
      <c r="Q525" s="418"/>
      <c r="R525" s="62"/>
      <c r="S525" s="62"/>
      <c r="T525" s="62"/>
      <c r="U525" s="62"/>
      <c r="V525" s="417"/>
      <c r="W525" s="62"/>
      <c r="X525" s="415"/>
      <c r="Y525" s="417"/>
      <c r="Z525" s="415"/>
      <c r="AA525" s="417"/>
      <c r="AB525" s="62"/>
      <c r="AC525" s="62"/>
      <c r="AD525" s="62"/>
      <c r="AE525" s="62"/>
      <c r="AF525" s="62"/>
      <c r="AG525" s="62"/>
      <c r="AH525" s="62"/>
    </row>
    <row r="526" spans="14:34">
      <c r="N526" s="415"/>
      <c r="O526" s="417"/>
      <c r="P526" s="415"/>
      <c r="Q526" s="418"/>
      <c r="R526" s="62"/>
      <c r="S526" s="62"/>
      <c r="T526" s="62"/>
      <c r="U526" s="62"/>
      <c r="V526" s="417"/>
      <c r="W526" s="62"/>
      <c r="X526" s="415"/>
      <c r="Y526" s="417"/>
      <c r="Z526" s="415"/>
      <c r="AA526" s="417"/>
      <c r="AB526" s="62"/>
      <c r="AC526" s="62"/>
      <c r="AD526" s="62"/>
      <c r="AE526" s="62"/>
      <c r="AF526" s="62"/>
      <c r="AG526" s="62"/>
      <c r="AH526" s="62"/>
    </row>
    <row r="527" spans="14:34">
      <c r="N527" s="415"/>
      <c r="O527" s="417"/>
      <c r="P527" s="415"/>
      <c r="Q527" s="418"/>
      <c r="R527" s="62"/>
      <c r="S527" s="62"/>
      <c r="T527" s="62"/>
      <c r="U527" s="62"/>
      <c r="V527" s="417"/>
      <c r="W527" s="62"/>
      <c r="X527" s="415"/>
      <c r="Y527" s="417"/>
      <c r="Z527" s="415"/>
      <c r="AA527" s="417"/>
      <c r="AB527" s="62"/>
      <c r="AC527" s="62"/>
      <c r="AD527" s="62"/>
      <c r="AE527" s="62"/>
      <c r="AF527" s="62"/>
      <c r="AG527" s="62"/>
      <c r="AH527" s="62"/>
    </row>
    <row r="528" spans="14:34">
      <c r="N528" s="415"/>
      <c r="O528" s="417"/>
      <c r="P528" s="415"/>
      <c r="Q528" s="418"/>
      <c r="R528" s="62"/>
      <c r="S528" s="62"/>
      <c r="T528" s="62"/>
      <c r="U528" s="62"/>
      <c r="V528" s="417"/>
      <c r="W528" s="62"/>
      <c r="X528" s="415"/>
      <c r="Y528" s="417"/>
      <c r="Z528" s="415"/>
      <c r="AA528" s="417"/>
      <c r="AB528" s="62"/>
      <c r="AC528" s="62"/>
      <c r="AD528" s="62"/>
      <c r="AE528" s="62"/>
      <c r="AF528" s="62"/>
      <c r="AG528" s="62"/>
      <c r="AH528" s="62"/>
    </row>
    <row r="529" spans="14:34">
      <c r="N529" s="415"/>
      <c r="O529" s="417"/>
      <c r="P529" s="415"/>
      <c r="Q529" s="418"/>
      <c r="R529" s="62"/>
      <c r="S529" s="62"/>
      <c r="T529" s="62"/>
      <c r="U529" s="62"/>
      <c r="V529" s="417"/>
      <c r="W529" s="62"/>
      <c r="X529" s="415"/>
      <c r="Y529" s="417"/>
      <c r="Z529" s="415"/>
      <c r="AA529" s="417"/>
      <c r="AB529" s="62"/>
      <c r="AC529" s="62"/>
      <c r="AD529" s="62"/>
      <c r="AE529" s="62"/>
      <c r="AF529" s="62"/>
      <c r="AG529" s="62"/>
      <c r="AH529" s="62"/>
    </row>
    <row r="530" spans="14:34">
      <c r="N530" s="415"/>
      <c r="O530" s="417"/>
      <c r="P530" s="415"/>
      <c r="Q530" s="418"/>
      <c r="R530" s="62"/>
      <c r="S530" s="62"/>
      <c r="T530" s="62"/>
      <c r="U530" s="62"/>
      <c r="V530" s="417"/>
      <c r="W530" s="62"/>
      <c r="X530" s="415"/>
      <c r="Y530" s="417"/>
      <c r="Z530" s="415"/>
      <c r="AA530" s="417"/>
      <c r="AB530" s="62"/>
      <c r="AC530" s="62"/>
      <c r="AD530" s="62"/>
      <c r="AE530" s="62"/>
      <c r="AF530" s="62"/>
      <c r="AG530" s="62"/>
      <c r="AH530" s="62"/>
    </row>
    <row r="531" spans="14:34">
      <c r="N531" s="415"/>
      <c r="O531" s="417"/>
      <c r="P531" s="415"/>
      <c r="Q531" s="418"/>
      <c r="R531" s="62"/>
      <c r="S531" s="62"/>
      <c r="T531" s="62"/>
      <c r="U531" s="62"/>
      <c r="V531" s="417"/>
      <c r="W531" s="62"/>
      <c r="X531" s="415"/>
      <c r="Y531" s="417"/>
      <c r="Z531" s="415"/>
      <c r="AA531" s="417"/>
      <c r="AB531" s="62"/>
      <c r="AC531" s="62"/>
      <c r="AD531" s="62"/>
      <c r="AE531" s="62"/>
      <c r="AF531" s="62"/>
      <c r="AG531" s="62"/>
      <c r="AH531" s="62"/>
    </row>
    <row r="532" spans="14:34">
      <c r="N532" s="415"/>
      <c r="O532" s="417"/>
      <c r="P532" s="415"/>
      <c r="Q532" s="418"/>
      <c r="R532" s="62"/>
      <c r="S532" s="62"/>
      <c r="T532" s="62"/>
      <c r="U532" s="62"/>
      <c r="V532" s="417"/>
      <c r="W532" s="62"/>
      <c r="X532" s="415"/>
      <c r="Y532" s="417"/>
      <c r="Z532" s="415"/>
      <c r="AA532" s="417"/>
      <c r="AB532" s="62"/>
      <c r="AC532" s="62"/>
      <c r="AD532" s="62"/>
      <c r="AE532" s="62"/>
      <c r="AF532" s="62"/>
      <c r="AG532" s="62"/>
      <c r="AH532" s="62"/>
    </row>
    <row r="533" spans="14:34">
      <c r="N533" s="415"/>
      <c r="O533" s="417"/>
      <c r="P533" s="415"/>
      <c r="Q533" s="418"/>
      <c r="R533" s="62"/>
      <c r="S533" s="62"/>
      <c r="T533" s="62"/>
      <c r="U533" s="62"/>
      <c r="V533" s="417"/>
      <c r="W533" s="62"/>
      <c r="X533" s="415"/>
      <c r="Y533" s="417"/>
      <c r="Z533" s="415"/>
      <c r="AA533" s="417"/>
      <c r="AB533" s="62"/>
      <c r="AC533" s="62"/>
      <c r="AD533" s="62"/>
      <c r="AE533" s="62"/>
      <c r="AF533" s="62"/>
      <c r="AG533" s="62"/>
      <c r="AH533" s="62"/>
    </row>
    <row r="534" spans="14:34">
      <c r="N534" s="415"/>
      <c r="O534" s="417"/>
      <c r="P534" s="415"/>
      <c r="Q534" s="418"/>
      <c r="R534" s="62"/>
      <c r="S534" s="62"/>
      <c r="T534" s="62"/>
      <c r="U534" s="62"/>
      <c r="V534" s="417"/>
      <c r="W534" s="62"/>
      <c r="X534" s="415"/>
      <c r="Y534" s="417"/>
      <c r="Z534" s="415"/>
      <c r="AA534" s="417"/>
      <c r="AB534" s="62"/>
      <c r="AC534" s="62"/>
      <c r="AD534" s="62"/>
      <c r="AE534" s="62"/>
      <c r="AF534" s="62"/>
      <c r="AG534" s="62"/>
      <c r="AH534" s="62"/>
    </row>
    <row r="535" spans="14:34">
      <c r="N535" s="415"/>
      <c r="O535" s="417"/>
      <c r="P535" s="415"/>
      <c r="Q535" s="418"/>
      <c r="R535" s="62"/>
      <c r="S535" s="62"/>
      <c r="T535" s="62"/>
      <c r="U535" s="62"/>
      <c r="V535" s="417"/>
      <c r="W535" s="62"/>
      <c r="X535" s="415"/>
      <c r="Y535" s="417"/>
      <c r="Z535" s="415"/>
      <c r="AA535" s="417"/>
      <c r="AB535" s="62"/>
      <c r="AC535" s="62"/>
      <c r="AD535" s="62"/>
      <c r="AE535" s="62"/>
      <c r="AF535" s="62"/>
      <c r="AG535" s="62"/>
      <c r="AH535" s="62"/>
    </row>
    <row r="536" spans="14:34">
      <c r="N536" s="415"/>
      <c r="O536" s="417"/>
      <c r="P536" s="415"/>
      <c r="Q536" s="418"/>
      <c r="R536" s="62"/>
      <c r="S536" s="62"/>
      <c r="T536" s="62"/>
      <c r="U536" s="62"/>
      <c r="V536" s="417"/>
      <c r="W536" s="62"/>
      <c r="X536" s="415"/>
      <c r="Y536" s="417"/>
      <c r="Z536" s="415"/>
      <c r="AA536" s="417"/>
      <c r="AB536" s="62"/>
      <c r="AC536" s="62"/>
      <c r="AD536" s="62"/>
      <c r="AE536" s="62"/>
      <c r="AF536" s="62"/>
      <c r="AG536" s="62"/>
      <c r="AH536" s="62"/>
    </row>
    <row r="537" spans="14:34">
      <c r="N537" s="415"/>
      <c r="O537" s="417"/>
      <c r="P537" s="415"/>
      <c r="Q537" s="418"/>
      <c r="R537" s="62"/>
      <c r="S537" s="62"/>
      <c r="T537" s="62"/>
      <c r="U537" s="62"/>
      <c r="V537" s="417"/>
      <c r="W537" s="62"/>
      <c r="X537" s="415"/>
      <c r="Y537" s="417"/>
      <c r="Z537" s="415"/>
      <c r="AA537" s="417"/>
      <c r="AB537" s="62"/>
      <c r="AC537" s="62"/>
      <c r="AD537" s="62"/>
      <c r="AE537" s="62"/>
      <c r="AF537" s="62"/>
      <c r="AG537" s="62"/>
      <c r="AH537" s="62"/>
    </row>
    <row r="538" spans="14:34">
      <c r="N538" s="415"/>
      <c r="O538" s="417"/>
      <c r="P538" s="415"/>
      <c r="Q538" s="418"/>
      <c r="R538" s="62"/>
      <c r="S538" s="62"/>
      <c r="T538" s="62"/>
      <c r="U538" s="62"/>
      <c r="V538" s="417"/>
      <c r="W538" s="62"/>
      <c r="X538" s="415"/>
      <c r="Y538" s="417"/>
      <c r="Z538" s="415"/>
      <c r="AA538" s="417"/>
      <c r="AB538" s="62"/>
      <c r="AC538" s="62"/>
      <c r="AD538" s="62"/>
      <c r="AE538" s="62"/>
      <c r="AF538" s="62"/>
      <c r="AG538" s="62"/>
      <c r="AH538" s="62"/>
    </row>
    <row r="539" spans="14:34">
      <c r="N539" s="415"/>
      <c r="O539" s="417"/>
      <c r="P539" s="415"/>
      <c r="Q539" s="418"/>
      <c r="R539" s="62"/>
      <c r="S539" s="62"/>
      <c r="T539" s="62"/>
      <c r="U539" s="62"/>
      <c r="V539" s="417"/>
      <c r="W539" s="62"/>
      <c r="X539" s="415"/>
      <c r="Y539" s="417"/>
      <c r="Z539" s="415"/>
      <c r="AA539" s="417"/>
      <c r="AB539" s="62"/>
      <c r="AC539" s="62"/>
      <c r="AD539" s="62"/>
      <c r="AE539" s="62"/>
      <c r="AF539" s="62"/>
      <c r="AG539" s="62"/>
      <c r="AH539" s="62"/>
    </row>
    <row r="540" spans="14:34">
      <c r="N540" s="415"/>
      <c r="O540" s="417"/>
      <c r="P540" s="415"/>
      <c r="Q540" s="418"/>
      <c r="R540" s="62"/>
      <c r="S540" s="62"/>
      <c r="T540" s="62"/>
      <c r="U540" s="62"/>
      <c r="V540" s="417"/>
      <c r="W540" s="62"/>
      <c r="X540" s="415"/>
      <c r="Y540" s="417"/>
      <c r="Z540" s="415"/>
      <c r="AA540" s="417"/>
      <c r="AB540" s="62"/>
      <c r="AC540" s="62"/>
      <c r="AD540" s="62"/>
      <c r="AE540" s="62"/>
      <c r="AF540" s="62"/>
      <c r="AG540" s="62"/>
      <c r="AH540" s="62"/>
    </row>
    <row r="541" spans="14:34">
      <c r="N541" s="415"/>
      <c r="O541" s="417"/>
      <c r="P541" s="415"/>
      <c r="Q541" s="418"/>
      <c r="R541" s="62"/>
      <c r="S541" s="62"/>
      <c r="T541" s="62"/>
      <c r="U541" s="62"/>
      <c r="V541" s="417"/>
      <c r="W541" s="62"/>
      <c r="X541" s="415"/>
      <c r="Y541" s="417"/>
      <c r="Z541" s="415"/>
      <c r="AA541" s="417"/>
      <c r="AB541" s="62"/>
      <c r="AC541" s="62"/>
      <c r="AD541" s="62"/>
      <c r="AE541" s="62"/>
      <c r="AF541" s="62"/>
      <c r="AG541" s="62"/>
      <c r="AH541" s="62"/>
    </row>
    <row r="542" spans="14:34">
      <c r="N542" s="415"/>
      <c r="O542" s="417"/>
      <c r="P542" s="415"/>
      <c r="Q542" s="418"/>
      <c r="R542" s="62"/>
      <c r="S542" s="62"/>
      <c r="T542" s="62"/>
      <c r="U542" s="62"/>
      <c r="V542" s="417"/>
      <c r="W542" s="62"/>
      <c r="X542" s="415"/>
      <c r="Y542" s="417"/>
      <c r="Z542" s="415"/>
      <c r="AA542" s="417"/>
      <c r="AB542" s="62"/>
      <c r="AC542" s="62"/>
      <c r="AD542" s="62"/>
      <c r="AE542" s="62"/>
      <c r="AF542" s="62"/>
      <c r="AG542" s="62"/>
      <c r="AH542" s="62"/>
    </row>
    <row r="543" spans="14:34">
      <c r="N543" s="415"/>
      <c r="O543" s="417"/>
      <c r="P543" s="415"/>
      <c r="Q543" s="418"/>
      <c r="R543" s="62"/>
      <c r="S543" s="62"/>
      <c r="T543" s="62"/>
      <c r="U543" s="62"/>
      <c r="V543" s="417"/>
      <c r="W543" s="62"/>
      <c r="X543" s="415"/>
      <c r="Y543" s="417"/>
      <c r="Z543" s="415"/>
      <c r="AA543" s="417"/>
      <c r="AB543" s="62"/>
      <c r="AC543" s="62"/>
      <c r="AD543" s="62"/>
      <c r="AE543" s="62"/>
      <c r="AF543" s="62"/>
      <c r="AG543" s="62"/>
      <c r="AH543" s="62"/>
    </row>
    <row r="544" spans="14:34">
      <c r="N544" s="415"/>
      <c r="O544" s="417"/>
      <c r="P544" s="415"/>
      <c r="Q544" s="418"/>
      <c r="R544" s="62"/>
      <c r="S544" s="62"/>
      <c r="T544" s="62"/>
      <c r="U544" s="62"/>
      <c r="V544" s="417"/>
      <c r="W544" s="62"/>
      <c r="X544" s="415"/>
      <c r="Y544" s="417"/>
      <c r="Z544" s="415"/>
      <c r="AA544" s="417"/>
      <c r="AB544" s="62"/>
      <c r="AC544" s="62"/>
      <c r="AD544" s="62"/>
      <c r="AE544" s="62"/>
      <c r="AF544" s="62"/>
      <c r="AG544" s="62"/>
      <c r="AH544" s="62"/>
    </row>
    <row r="545" spans="14:34">
      <c r="N545" s="415"/>
      <c r="O545" s="417"/>
      <c r="P545" s="415"/>
      <c r="Q545" s="418"/>
      <c r="R545" s="62"/>
      <c r="S545" s="62"/>
      <c r="T545" s="62"/>
      <c r="U545" s="62"/>
      <c r="V545" s="417"/>
      <c r="W545" s="62"/>
      <c r="X545" s="415"/>
      <c r="Y545" s="417"/>
      <c r="Z545" s="415"/>
      <c r="AA545" s="417"/>
      <c r="AB545" s="62"/>
      <c r="AC545" s="62"/>
      <c r="AD545" s="62"/>
      <c r="AE545" s="62"/>
      <c r="AF545" s="62"/>
      <c r="AG545" s="62"/>
      <c r="AH545" s="62"/>
    </row>
    <row r="546" spans="14:34">
      <c r="N546" s="415"/>
      <c r="O546" s="417"/>
      <c r="P546" s="415"/>
      <c r="Q546" s="418"/>
      <c r="R546" s="62"/>
      <c r="S546" s="62"/>
      <c r="T546" s="62"/>
      <c r="U546" s="62"/>
      <c r="V546" s="417"/>
      <c r="W546" s="62"/>
      <c r="X546" s="415"/>
      <c r="Y546" s="417"/>
      <c r="Z546" s="415"/>
      <c r="AA546" s="417"/>
      <c r="AB546" s="62"/>
      <c r="AC546" s="62"/>
      <c r="AD546" s="62"/>
      <c r="AE546" s="62"/>
      <c r="AF546" s="62"/>
      <c r="AG546" s="62"/>
      <c r="AH546" s="62"/>
    </row>
    <row r="547" spans="14:34">
      <c r="N547" s="415"/>
      <c r="O547" s="417"/>
      <c r="P547" s="415"/>
      <c r="Q547" s="418"/>
      <c r="R547" s="62"/>
      <c r="S547" s="62"/>
      <c r="T547" s="62"/>
      <c r="U547" s="62"/>
      <c r="V547" s="417"/>
      <c r="W547" s="62"/>
      <c r="X547" s="415"/>
      <c r="Y547" s="417"/>
      <c r="Z547" s="415"/>
      <c r="AA547" s="417"/>
      <c r="AB547" s="62"/>
      <c r="AC547" s="62"/>
      <c r="AD547" s="62"/>
      <c r="AE547" s="62"/>
      <c r="AF547" s="62"/>
      <c r="AG547" s="62"/>
      <c r="AH547" s="62"/>
    </row>
    <row r="548" spans="14:34">
      <c r="N548" s="415"/>
      <c r="O548" s="417"/>
      <c r="P548" s="415"/>
      <c r="Q548" s="418"/>
      <c r="R548" s="62"/>
      <c r="S548" s="62"/>
      <c r="T548" s="62"/>
      <c r="U548" s="62"/>
      <c r="V548" s="417"/>
      <c r="W548" s="62"/>
      <c r="X548" s="415"/>
      <c r="Y548" s="417"/>
      <c r="Z548" s="415"/>
      <c r="AA548" s="417"/>
      <c r="AB548" s="62"/>
      <c r="AC548" s="62"/>
      <c r="AD548" s="62"/>
      <c r="AE548" s="62"/>
      <c r="AF548" s="62"/>
      <c r="AG548" s="62"/>
      <c r="AH548" s="62"/>
    </row>
    <row r="549" spans="14:34">
      <c r="N549" s="415"/>
      <c r="O549" s="417"/>
      <c r="P549" s="415"/>
      <c r="Q549" s="418"/>
      <c r="R549" s="62"/>
      <c r="S549" s="62"/>
      <c r="T549" s="62"/>
      <c r="U549" s="62"/>
      <c r="V549" s="417"/>
      <c r="W549" s="62"/>
      <c r="X549" s="415"/>
      <c r="Y549" s="417"/>
      <c r="Z549" s="415"/>
      <c r="AA549" s="417"/>
      <c r="AB549" s="62"/>
      <c r="AC549" s="62"/>
      <c r="AD549" s="62"/>
      <c r="AE549" s="62"/>
      <c r="AF549" s="62"/>
      <c r="AG549" s="62"/>
      <c r="AH549" s="62"/>
    </row>
    <row r="550" spans="14:34">
      <c r="N550" s="415"/>
      <c r="O550" s="417"/>
      <c r="P550" s="415"/>
      <c r="Q550" s="418"/>
      <c r="R550" s="62"/>
      <c r="S550" s="62"/>
      <c r="T550" s="62"/>
      <c r="U550" s="62"/>
      <c r="V550" s="417"/>
      <c r="W550" s="62"/>
      <c r="X550" s="415"/>
      <c r="Y550" s="417"/>
      <c r="Z550" s="415"/>
      <c r="AA550" s="417"/>
      <c r="AB550" s="62"/>
      <c r="AC550" s="62"/>
      <c r="AD550" s="62"/>
      <c r="AE550" s="62"/>
      <c r="AF550" s="62"/>
      <c r="AG550" s="62"/>
      <c r="AH550" s="62"/>
    </row>
    <row r="551" spans="14:34">
      <c r="N551" s="415"/>
      <c r="O551" s="417"/>
      <c r="P551" s="415"/>
      <c r="Q551" s="418"/>
      <c r="R551" s="62"/>
      <c r="S551" s="62"/>
      <c r="T551" s="62"/>
      <c r="U551" s="62"/>
      <c r="V551" s="417"/>
      <c r="W551" s="62"/>
      <c r="X551" s="415"/>
      <c r="Y551" s="417"/>
      <c r="Z551" s="415"/>
      <c r="AA551" s="417"/>
      <c r="AB551" s="62"/>
      <c r="AC551" s="62"/>
      <c r="AD551" s="62"/>
      <c r="AE551" s="62"/>
      <c r="AF551" s="62"/>
      <c r="AG551" s="62"/>
      <c r="AH551" s="62"/>
    </row>
    <row r="552" spans="14:34">
      <c r="N552" s="415"/>
      <c r="O552" s="417"/>
      <c r="P552" s="415"/>
      <c r="Q552" s="418"/>
      <c r="R552" s="62"/>
      <c r="S552" s="62"/>
      <c r="T552" s="62"/>
      <c r="U552" s="62"/>
      <c r="V552" s="417"/>
      <c r="W552" s="62"/>
      <c r="X552" s="415"/>
      <c r="Y552" s="417"/>
      <c r="Z552" s="415"/>
      <c r="AA552" s="417"/>
      <c r="AB552" s="62"/>
      <c r="AC552" s="62"/>
      <c r="AD552" s="62"/>
      <c r="AE552" s="62"/>
      <c r="AF552" s="62"/>
      <c r="AG552" s="62"/>
      <c r="AH552" s="62"/>
    </row>
    <row r="553" spans="14:34">
      <c r="N553" s="415"/>
      <c r="O553" s="417"/>
      <c r="P553" s="415"/>
      <c r="Q553" s="418"/>
      <c r="R553" s="62"/>
      <c r="S553" s="62"/>
      <c r="T553" s="62"/>
      <c r="U553" s="62"/>
      <c r="V553" s="417"/>
      <c r="W553" s="62"/>
      <c r="X553" s="415"/>
      <c r="Y553" s="417"/>
      <c r="Z553" s="415"/>
      <c r="AA553" s="417"/>
      <c r="AB553" s="62"/>
      <c r="AC553" s="62"/>
      <c r="AD553" s="62"/>
      <c r="AE553" s="62"/>
      <c r="AF553" s="62"/>
      <c r="AG553" s="62"/>
      <c r="AH553" s="62"/>
    </row>
    <row r="554" spans="14:34">
      <c r="N554" s="415"/>
      <c r="O554" s="417"/>
      <c r="P554" s="415"/>
      <c r="Q554" s="418"/>
      <c r="R554" s="62"/>
      <c r="S554" s="62"/>
      <c r="T554" s="62"/>
      <c r="U554" s="62"/>
      <c r="V554" s="417"/>
      <c r="W554" s="62"/>
      <c r="X554" s="415"/>
      <c r="Y554" s="417"/>
      <c r="Z554" s="415"/>
      <c r="AA554" s="417"/>
      <c r="AB554" s="62"/>
      <c r="AC554" s="62"/>
      <c r="AD554" s="62"/>
      <c r="AE554" s="62"/>
      <c r="AF554" s="62"/>
      <c r="AG554" s="62"/>
      <c r="AH554" s="62"/>
    </row>
    <row r="555" spans="14:34">
      <c r="N555" s="415"/>
      <c r="O555" s="417"/>
      <c r="P555" s="415"/>
      <c r="Q555" s="418"/>
      <c r="R555" s="62"/>
      <c r="S555" s="62"/>
      <c r="T555" s="62"/>
      <c r="U555" s="62"/>
      <c r="V555" s="417"/>
      <c r="W555" s="62"/>
      <c r="X555" s="415"/>
      <c r="Y555" s="417"/>
      <c r="Z555" s="415"/>
      <c r="AA555" s="417"/>
      <c r="AB555" s="62"/>
      <c r="AC555" s="62"/>
      <c r="AD555" s="62"/>
      <c r="AE555" s="62"/>
      <c r="AF555" s="62"/>
      <c r="AG555" s="62"/>
      <c r="AH555" s="62"/>
    </row>
    <row r="556" spans="14:34">
      <c r="N556" s="415"/>
      <c r="O556" s="417"/>
      <c r="P556" s="415"/>
      <c r="Q556" s="418"/>
      <c r="R556" s="62"/>
      <c r="S556" s="62"/>
      <c r="T556" s="62"/>
      <c r="U556" s="62"/>
      <c r="V556" s="417"/>
      <c r="W556" s="62"/>
      <c r="X556" s="415"/>
      <c r="Y556" s="417"/>
      <c r="Z556" s="415"/>
      <c r="AA556" s="417"/>
      <c r="AB556" s="62"/>
      <c r="AC556" s="62"/>
      <c r="AD556" s="62"/>
      <c r="AE556" s="62"/>
      <c r="AF556" s="62"/>
      <c r="AG556" s="62"/>
      <c r="AH556" s="62"/>
    </row>
    <row r="557" spans="14:34">
      <c r="N557" s="415"/>
      <c r="O557" s="417"/>
      <c r="P557" s="415"/>
      <c r="Q557" s="418"/>
      <c r="R557" s="62"/>
      <c r="S557" s="62"/>
      <c r="T557" s="62"/>
      <c r="U557" s="62"/>
      <c r="V557" s="417"/>
      <c r="W557" s="62"/>
      <c r="X557" s="415"/>
      <c r="Y557" s="417"/>
      <c r="Z557" s="415"/>
      <c r="AA557" s="417"/>
      <c r="AB557" s="62"/>
      <c r="AC557" s="62"/>
      <c r="AD557" s="62"/>
      <c r="AE557" s="62"/>
      <c r="AF557" s="62"/>
      <c r="AG557" s="62"/>
      <c r="AH557" s="62"/>
    </row>
    <row r="558" spans="14:34">
      <c r="N558" s="415"/>
      <c r="O558" s="417"/>
      <c r="P558" s="415"/>
      <c r="Q558" s="418"/>
      <c r="R558" s="62"/>
      <c r="S558" s="62"/>
      <c r="T558" s="62"/>
      <c r="U558" s="62"/>
      <c r="V558" s="417"/>
      <c r="W558" s="62"/>
      <c r="X558" s="415"/>
      <c r="Y558" s="417"/>
      <c r="Z558" s="415"/>
      <c r="AA558" s="417"/>
      <c r="AB558" s="62"/>
      <c r="AC558" s="62"/>
      <c r="AD558" s="62"/>
      <c r="AE558" s="62"/>
      <c r="AF558" s="62"/>
      <c r="AG558" s="62"/>
      <c r="AH558" s="62"/>
    </row>
    <row r="559" spans="14:34">
      <c r="N559" s="415"/>
      <c r="O559" s="417"/>
      <c r="P559" s="415"/>
      <c r="Q559" s="418"/>
      <c r="R559" s="62"/>
      <c r="S559" s="62"/>
      <c r="T559" s="62"/>
      <c r="U559" s="62"/>
      <c r="V559" s="417"/>
      <c r="W559" s="62"/>
      <c r="X559" s="415"/>
      <c r="Y559" s="417"/>
      <c r="Z559" s="415"/>
      <c r="AA559" s="417"/>
      <c r="AB559" s="62"/>
      <c r="AC559" s="62"/>
      <c r="AD559" s="62"/>
      <c r="AE559" s="62"/>
      <c r="AF559" s="62"/>
      <c r="AG559" s="62"/>
      <c r="AH559" s="62"/>
    </row>
    <row r="560" spans="14:34">
      <c r="N560" s="415"/>
      <c r="O560" s="417"/>
      <c r="P560" s="415"/>
      <c r="Q560" s="418"/>
      <c r="R560" s="62"/>
      <c r="S560" s="62"/>
      <c r="T560" s="62"/>
      <c r="U560" s="62"/>
      <c r="V560" s="417"/>
      <c r="W560" s="62"/>
      <c r="X560" s="415"/>
      <c r="Y560" s="417"/>
      <c r="Z560" s="415"/>
      <c r="AA560" s="417"/>
      <c r="AB560" s="62"/>
      <c r="AC560" s="62"/>
      <c r="AD560" s="62"/>
      <c r="AE560" s="62"/>
      <c r="AF560" s="62"/>
      <c r="AG560" s="62"/>
      <c r="AH560" s="62"/>
    </row>
    <row r="561" spans="14:34">
      <c r="N561" s="415"/>
      <c r="O561" s="417"/>
      <c r="P561" s="415"/>
      <c r="Q561" s="418"/>
      <c r="R561" s="62"/>
      <c r="S561" s="62"/>
      <c r="T561" s="62"/>
      <c r="U561" s="62"/>
      <c r="V561" s="417"/>
      <c r="W561" s="62"/>
      <c r="X561" s="415"/>
      <c r="Y561" s="417"/>
      <c r="Z561" s="415"/>
      <c r="AA561" s="417"/>
      <c r="AB561" s="62"/>
      <c r="AC561" s="62"/>
      <c r="AD561" s="62"/>
      <c r="AE561" s="62"/>
      <c r="AF561" s="62"/>
      <c r="AG561" s="62"/>
      <c r="AH561" s="62"/>
    </row>
    <row r="562" spans="14:34">
      <c r="N562" s="415"/>
      <c r="O562" s="417"/>
      <c r="P562" s="415"/>
      <c r="Q562" s="418"/>
      <c r="R562" s="62"/>
      <c r="S562" s="62"/>
      <c r="T562" s="62"/>
      <c r="U562" s="62"/>
      <c r="V562" s="417"/>
      <c r="W562" s="62"/>
      <c r="X562" s="415"/>
      <c r="Y562" s="417"/>
      <c r="Z562" s="415"/>
      <c r="AA562" s="417"/>
      <c r="AB562" s="62"/>
      <c r="AC562" s="62"/>
      <c r="AD562" s="62"/>
      <c r="AE562" s="62"/>
      <c r="AF562" s="62"/>
      <c r="AG562" s="62"/>
      <c r="AH562" s="62"/>
    </row>
    <row r="563" spans="14:34">
      <c r="N563" s="415"/>
      <c r="O563" s="417"/>
      <c r="P563" s="415"/>
      <c r="Q563" s="418"/>
      <c r="R563" s="62"/>
      <c r="S563" s="62"/>
      <c r="T563" s="62"/>
      <c r="U563" s="62"/>
      <c r="V563" s="417"/>
      <c r="W563" s="62"/>
      <c r="X563" s="415"/>
      <c r="Y563" s="417"/>
      <c r="Z563" s="415"/>
      <c r="AA563" s="417"/>
      <c r="AB563" s="62"/>
      <c r="AC563" s="62"/>
      <c r="AD563" s="62"/>
      <c r="AE563" s="62"/>
      <c r="AF563" s="62"/>
      <c r="AG563" s="62"/>
      <c r="AH563" s="62"/>
    </row>
    <row r="564" spans="14:34">
      <c r="N564" s="415"/>
      <c r="O564" s="417"/>
      <c r="P564" s="415"/>
      <c r="Q564" s="418"/>
      <c r="R564" s="62"/>
      <c r="S564" s="62"/>
      <c r="T564" s="62"/>
      <c r="U564" s="62"/>
      <c r="V564" s="417"/>
      <c r="W564" s="62"/>
      <c r="X564" s="415"/>
      <c r="Y564" s="417"/>
      <c r="Z564" s="415"/>
      <c r="AA564" s="417"/>
      <c r="AB564" s="62"/>
      <c r="AC564" s="62"/>
      <c r="AD564" s="62"/>
      <c r="AE564" s="62"/>
      <c r="AF564" s="62"/>
      <c r="AG564" s="62"/>
      <c r="AH564" s="62"/>
    </row>
    <row r="565" spans="14:34">
      <c r="N565" s="415"/>
      <c r="O565" s="417"/>
      <c r="P565" s="415"/>
      <c r="Q565" s="418"/>
      <c r="R565" s="62"/>
      <c r="S565" s="62"/>
      <c r="T565" s="62"/>
      <c r="U565" s="62"/>
      <c r="V565" s="417"/>
      <c r="W565" s="62"/>
      <c r="X565" s="415"/>
      <c r="Y565" s="417"/>
      <c r="Z565" s="415"/>
      <c r="AA565" s="417"/>
      <c r="AB565" s="62"/>
      <c r="AC565" s="62"/>
      <c r="AD565" s="62"/>
      <c r="AE565" s="62"/>
      <c r="AF565" s="62"/>
      <c r="AG565" s="62"/>
      <c r="AH565" s="62"/>
    </row>
    <row r="566" spans="14:34">
      <c r="N566" s="415"/>
      <c r="O566" s="417"/>
      <c r="P566" s="415"/>
      <c r="Q566" s="418"/>
      <c r="R566" s="62"/>
      <c r="S566" s="62"/>
      <c r="T566" s="62"/>
      <c r="U566" s="62"/>
      <c r="V566" s="417"/>
      <c r="W566" s="62"/>
      <c r="X566" s="415"/>
      <c r="Y566" s="417"/>
      <c r="Z566" s="415"/>
      <c r="AA566" s="417"/>
      <c r="AB566" s="62"/>
      <c r="AC566" s="62"/>
      <c r="AD566" s="62"/>
      <c r="AE566" s="62"/>
      <c r="AF566" s="62"/>
      <c r="AG566" s="62"/>
      <c r="AH566" s="62"/>
    </row>
    <row r="567" spans="14:34">
      <c r="N567" s="415"/>
      <c r="O567" s="417"/>
      <c r="P567" s="415"/>
      <c r="Q567" s="418"/>
      <c r="R567" s="62"/>
      <c r="S567" s="62"/>
      <c r="T567" s="62"/>
      <c r="U567" s="62"/>
      <c r="V567" s="417"/>
      <c r="W567" s="62"/>
      <c r="X567" s="415"/>
      <c r="Y567" s="417"/>
      <c r="Z567" s="415"/>
      <c r="AA567" s="417"/>
      <c r="AB567" s="62"/>
      <c r="AC567" s="62"/>
      <c r="AD567" s="62"/>
      <c r="AE567" s="62"/>
      <c r="AF567" s="62"/>
      <c r="AG567" s="62"/>
      <c r="AH567" s="62"/>
    </row>
    <row r="568" spans="14:34">
      <c r="N568" s="415"/>
      <c r="O568" s="417"/>
      <c r="P568" s="415"/>
      <c r="Q568" s="418"/>
      <c r="R568" s="62"/>
      <c r="S568" s="62"/>
      <c r="T568" s="62"/>
      <c r="U568" s="62"/>
      <c r="V568" s="417"/>
      <c r="W568" s="62"/>
      <c r="X568" s="415"/>
      <c r="Y568" s="417"/>
      <c r="Z568" s="415"/>
      <c r="AA568" s="417"/>
      <c r="AB568" s="62"/>
      <c r="AC568" s="62"/>
      <c r="AD568" s="62"/>
      <c r="AE568" s="62"/>
      <c r="AF568" s="62"/>
      <c r="AG568" s="62"/>
      <c r="AH568" s="62"/>
    </row>
    <row r="569" spans="14:34">
      <c r="N569" s="415"/>
      <c r="O569" s="417"/>
      <c r="P569" s="415"/>
      <c r="Q569" s="418"/>
      <c r="R569" s="62"/>
      <c r="S569" s="62"/>
      <c r="T569" s="62"/>
      <c r="U569" s="62"/>
      <c r="V569" s="417"/>
      <c r="W569" s="62"/>
      <c r="X569" s="415"/>
      <c r="Y569" s="417"/>
      <c r="Z569" s="415"/>
      <c r="AA569" s="417"/>
      <c r="AB569" s="62"/>
      <c r="AC569" s="62"/>
      <c r="AD569" s="62"/>
      <c r="AE569" s="62"/>
      <c r="AF569" s="62"/>
      <c r="AG569" s="62"/>
      <c r="AH569" s="62"/>
    </row>
    <row r="570" spans="14:34">
      <c r="N570" s="415"/>
      <c r="O570" s="417"/>
      <c r="P570" s="415"/>
      <c r="Q570" s="418"/>
      <c r="R570" s="62"/>
      <c r="S570" s="62"/>
      <c r="T570" s="62"/>
      <c r="U570" s="62"/>
      <c r="V570" s="417"/>
      <c r="W570" s="62"/>
      <c r="X570" s="415"/>
      <c r="Y570" s="417"/>
      <c r="Z570" s="415"/>
      <c r="AA570" s="417"/>
      <c r="AB570" s="62"/>
      <c r="AC570" s="62"/>
      <c r="AD570" s="62"/>
      <c r="AE570" s="62"/>
      <c r="AF570" s="62"/>
      <c r="AG570" s="62"/>
      <c r="AH570" s="62"/>
    </row>
    <row r="571" spans="14:34">
      <c r="N571" s="415"/>
      <c r="O571" s="417"/>
      <c r="P571" s="415"/>
      <c r="Q571" s="418"/>
      <c r="R571" s="62"/>
      <c r="S571" s="62"/>
      <c r="T571" s="62"/>
      <c r="U571" s="62"/>
      <c r="V571" s="417"/>
      <c r="W571" s="62"/>
      <c r="X571" s="415"/>
      <c r="Y571" s="417"/>
      <c r="Z571" s="415"/>
      <c r="AA571" s="417"/>
      <c r="AB571" s="62"/>
      <c r="AC571" s="62"/>
      <c r="AD571" s="62"/>
      <c r="AE571" s="62"/>
      <c r="AF571" s="62"/>
      <c r="AG571" s="62"/>
      <c r="AH571" s="62"/>
    </row>
    <row r="572" spans="14:34">
      <c r="N572" s="415"/>
      <c r="O572" s="417"/>
      <c r="P572" s="415"/>
      <c r="Q572" s="418"/>
      <c r="R572" s="62"/>
      <c r="S572" s="62"/>
      <c r="T572" s="62"/>
      <c r="U572" s="62"/>
      <c r="V572" s="417"/>
      <c r="W572" s="62"/>
      <c r="X572" s="415"/>
      <c r="Y572" s="417"/>
      <c r="Z572" s="415"/>
      <c r="AA572" s="417"/>
      <c r="AB572" s="62"/>
      <c r="AC572" s="62"/>
      <c r="AD572" s="62"/>
      <c r="AE572" s="62"/>
      <c r="AF572" s="62"/>
      <c r="AG572" s="62"/>
      <c r="AH572" s="62"/>
    </row>
    <row r="573" spans="14:34">
      <c r="N573" s="415"/>
      <c r="O573" s="417"/>
      <c r="P573" s="415"/>
      <c r="Q573" s="418"/>
      <c r="R573" s="62"/>
      <c r="S573" s="62"/>
      <c r="T573" s="62"/>
      <c r="U573" s="62"/>
      <c r="V573" s="417"/>
      <c r="W573" s="62"/>
      <c r="X573" s="415"/>
      <c r="Y573" s="417"/>
      <c r="Z573" s="415"/>
      <c r="AA573" s="417"/>
      <c r="AB573" s="62"/>
      <c r="AC573" s="62"/>
      <c r="AD573" s="62"/>
      <c r="AE573" s="62"/>
      <c r="AF573" s="62"/>
      <c r="AG573" s="62"/>
      <c r="AH573" s="62"/>
    </row>
    <row r="574" spans="14:34">
      <c r="N574" s="415"/>
      <c r="O574" s="417"/>
      <c r="P574" s="415"/>
      <c r="Q574" s="418"/>
      <c r="R574" s="62"/>
      <c r="S574" s="62"/>
      <c r="T574" s="62"/>
      <c r="U574" s="62"/>
      <c r="V574" s="417"/>
      <c r="W574" s="62"/>
      <c r="X574" s="415"/>
      <c r="Y574" s="417"/>
      <c r="Z574" s="415"/>
      <c r="AA574" s="417"/>
      <c r="AB574" s="62"/>
      <c r="AC574" s="62"/>
      <c r="AD574" s="62"/>
      <c r="AE574" s="62"/>
      <c r="AF574" s="62"/>
      <c r="AG574" s="62"/>
      <c r="AH574" s="62"/>
    </row>
    <row r="575" spans="14:34">
      <c r="N575" s="415"/>
      <c r="O575" s="417"/>
      <c r="P575" s="415"/>
      <c r="Q575" s="418"/>
      <c r="R575" s="62"/>
      <c r="S575" s="62"/>
      <c r="T575" s="62"/>
      <c r="U575" s="62"/>
      <c r="V575" s="417"/>
      <c r="W575" s="62"/>
      <c r="X575" s="415"/>
      <c r="Y575" s="417"/>
      <c r="Z575" s="415"/>
      <c r="AA575" s="417"/>
      <c r="AB575" s="62"/>
      <c r="AC575" s="62"/>
      <c r="AD575" s="62"/>
      <c r="AE575" s="62"/>
      <c r="AF575" s="62"/>
      <c r="AG575" s="62"/>
      <c r="AH575" s="62"/>
    </row>
    <row r="576" spans="14:34">
      <c r="N576" s="415"/>
      <c r="O576" s="417"/>
      <c r="P576" s="415"/>
      <c r="Q576" s="418"/>
      <c r="R576" s="62"/>
      <c r="S576" s="62"/>
      <c r="T576" s="62"/>
      <c r="U576" s="62"/>
      <c r="V576" s="417"/>
      <c r="W576" s="62"/>
      <c r="X576" s="415"/>
      <c r="Y576" s="417"/>
      <c r="Z576" s="415"/>
      <c r="AA576" s="417"/>
      <c r="AB576" s="62"/>
      <c r="AC576" s="62"/>
      <c r="AD576" s="62"/>
      <c r="AE576" s="62"/>
      <c r="AF576" s="62"/>
      <c r="AG576" s="62"/>
      <c r="AH576" s="62"/>
    </row>
    <row r="577" spans="14:34">
      <c r="N577" s="415"/>
      <c r="O577" s="417"/>
      <c r="P577" s="415"/>
      <c r="Q577" s="418"/>
      <c r="R577" s="62"/>
      <c r="S577" s="62"/>
      <c r="T577" s="62"/>
      <c r="U577" s="62"/>
      <c r="V577" s="417"/>
      <c r="W577" s="62"/>
      <c r="X577" s="415"/>
      <c r="Y577" s="417"/>
      <c r="Z577" s="415"/>
      <c r="AA577" s="417"/>
      <c r="AB577" s="62"/>
      <c r="AC577" s="62"/>
      <c r="AD577" s="62"/>
      <c r="AE577" s="62"/>
      <c r="AF577" s="62"/>
      <c r="AG577" s="62"/>
      <c r="AH577" s="62"/>
    </row>
    <row r="578" spans="14:34">
      <c r="N578" s="415"/>
      <c r="O578" s="417"/>
      <c r="P578" s="415"/>
      <c r="Q578" s="418"/>
      <c r="R578" s="62"/>
      <c r="S578" s="62"/>
      <c r="T578" s="62"/>
      <c r="U578" s="62"/>
      <c r="V578" s="417"/>
      <c r="W578" s="62"/>
      <c r="X578" s="415"/>
      <c r="Y578" s="417"/>
      <c r="Z578" s="415"/>
      <c r="AA578" s="417"/>
      <c r="AB578" s="62"/>
      <c r="AC578" s="62"/>
      <c r="AD578" s="62"/>
      <c r="AE578" s="62"/>
      <c r="AF578" s="62"/>
      <c r="AG578" s="62"/>
      <c r="AH578" s="62"/>
    </row>
    <row r="579" spans="14:34">
      <c r="N579" s="415"/>
      <c r="O579" s="417"/>
      <c r="P579" s="415"/>
      <c r="Q579" s="418"/>
      <c r="R579" s="62"/>
      <c r="S579" s="62"/>
      <c r="T579" s="62"/>
      <c r="U579" s="62"/>
      <c r="V579" s="417"/>
      <c r="W579" s="62"/>
      <c r="X579" s="415"/>
      <c r="Y579" s="417"/>
      <c r="Z579" s="415"/>
      <c r="AA579" s="417"/>
      <c r="AB579" s="62"/>
      <c r="AC579" s="62"/>
      <c r="AD579" s="62"/>
      <c r="AE579" s="62"/>
      <c r="AF579" s="62"/>
      <c r="AG579" s="62"/>
      <c r="AH579" s="62"/>
    </row>
    <row r="580" spans="14:34">
      <c r="N580" s="415"/>
      <c r="O580" s="417"/>
      <c r="P580" s="415"/>
      <c r="Q580" s="418"/>
      <c r="R580" s="62"/>
      <c r="S580" s="62"/>
      <c r="T580" s="62"/>
      <c r="U580" s="62"/>
      <c r="V580" s="417"/>
      <c r="W580" s="62"/>
      <c r="X580" s="415"/>
      <c r="Y580" s="417"/>
      <c r="Z580" s="415"/>
      <c r="AA580" s="417"/>
      <c r="AB580" s="62"/>
      <c r="AC580" s="62"/>
      <c r="AD580" s="62"/>
      <c r="AE580" s="62"/>
      <c r="AF580" s="62"/>
      <c r="AG580" s="62"/>
      <c r="AH580" s="62"/>
    </row>
    <row r="581" spans="14:34">
      <c r="N581" s="415"/>
      <c r="O581" s="417"/>
      <c r="P581" s="415"/>
      <c r="Q581" s="418"/>
      <c r="R581" s="62"/>
      <c r="S581" s="62"/>
      <c r="T581" s="62"/>
      <c r="U581" s="62"/>
      <c r="V581" s="417"/>
      <c r="W581" s="62"/>
      <c r="X581" s="415"/>
      <c r="Y581" s="417"/>
      <c r="Z581" s="415"/>
      <c r="AA581" s="417"/>
      <c r="AB581" s="62"/>
      <c r="AC581" s="62"/>
      <c r="AD581" s="62"/>
      <c r="AE581" s="62"/>
      <c r="AF581" s="62"/>
      <c r="AG581" s="62"/>
      <c r="AH581" s="62"/>
    </row>
    <row r="582" spans="14:34">
      <c r="N582" s="415"/>
      <c r="O582" s="417"/>
      <c r="P582" s="415"/>
      <c r="Q582" s="418"/>
      <c r="R582" s="62"/>
      <c r="S582" s="62"/>
      <c r="T582" s="62"/>
      <c r="U582" s="62"/>
      <c r="V582" s="417"/>
      <c r="W582" s="62"/>
      <c r="X582" s="415"/>
      <c r="Y582" s="417"/>
      <c r="Z582" s="415"/>
      <c r="AA582" s="417"/>
      <c r="AB582" s="62"/>
      <c r="AC582" s="62"/>
      <c r="AD582" s="62"/>
      <c r="AE582" s="62"/>
      <c r="AF582" s="62"/>
      <c r="AG582" s="62"/>
      <c r="AH582" s="62"/>
    </row>
    <row r="583" spans="14:34">
      <c r="N583" s="415"/>
      <c r="O583" s="417"/>
      <c r="P583" s="415"/>
      <c r="Q583" s="418"/>
      <c r="R583" s="62"/>
      <c r="S583" s="62"/>
      <c r="T583" s="62"/>
      <c r="U583" s="62"/>
      <c r="V583" s="417"/>
      <c r="W583" s="62"/>
      <c r="X583" s="415"/>
      <c r="Y583" s="417"/>
      <c r="Z583" s="415"/>
      <c r="AA583" s="417"/>
      <c r="AB583" s="62"/>
      <c r="AC583" s="62"/>
      <c r="AD583" s="62"/>
      <c r="AE583" s="62"/>
      <c r="AF583" s="62"/>
      <c r="AG583" s="62"/>
      <c r="AH583" s="62"/>
    </row>
    <row r="584" spans="14:34">
      <c r="N584" s="415"/>
      <c r="O584" s="417"/>
      <c r="P584" s="415"/>
      <c r="Q584" s="418"/>
      <c r="R584" s="62"/>
      <c r="S584" s="62"/>
      <c r="T584" s="62"/>
      <c r="U584" s="62"/>
      <c r="V584" s="417"/>
      <c r="W584" s="62"/>
      <c r="X584" s="415"/>
      <c r="Y584" s="417"/>
      <c r="Z584" s="415"/>
      <c r="AA584" s="417"/>
      <c r="AB584" s="62"/>
      <c r="AC584" s="62"/>
      <c r="AD584" s="62"/>
      <c r="AE584" s="62"/>
      <c r="AF584" s="62"/>
      <c r="AG584" s="62"/>
      <c r="AH584" s="62"/>
    </row>
    <row r="585" spans="14:34">
      <c r="N585" s="415"/>
      <c r="O585" s="417"/>
      <c r="P585" s="415"/>
      <c r="Q585" s="418"/>
      <c r="R585" s="62"/>
      <c r="S585" s="62"/>
      <c r="T585" s="62"/>
      <c r="U585" s="62"/>
      <c r="V585" s="417"/>
      <c r="W585" s="62"/>
      <c r="X585" s="415"/>
      <c r="Y585" s="417"/>
      <c r="Z585" s="415"/>
      <c r="AA585" s="417"/>
      <c r="AB585" s="62"/>
      <c r="AC585" s="62"/>
      <c r="AD585" s="62"/>
      <c r="AE585" s="62"/>
      <c r="AF585" s="62"/>
      <c r="AG585" s="62"/>
      <c r="AH585" s="62"/>
    </row>
    <row r="586" spans="14:34">
      <c r="N586" s="415"/>
      <c r="O586" s="417"/>
      <c r="P586" s="415"/>
      <c r="Q586" s="418"/>
      <c r="R586" s="62"/>
      <c r="S586" s="62"/>
      <c r="T586" s="62"/>
      <c r="U586" s="62"/>
      <c r="V586" s="417"/>
      <c r="W586" s="62"/>
      <c r="X586" s="415"/>
      <c r="Y586" s="417"/>
      <c r="Z586" s="415"/>
      <c r="AA586" s="417"/>
      <c r="AB586" s="62"/>
      <c r="AC586" s="62"/>
      <c r="AD586" s="62"/>
      <c r="AE586" s="62"/>
      <c r="AF586" s="62"/>
      <c r="AG586" s="62"/>
      <c r="AH586" s="62"/>
    </row>
    <row r="587" spans="14:34">
      <c r="N587" s="415"/>
      <c r="O587" s="417"/>
      <c r="P587" s="415"/>
      <c r="Q587" s="418"/>
      <c r="R587" s="62"/>
      <c r="S587" s="62"/>
      <c r="T587" s="62"/>
      <c r="U587" s="62"/>
      <c r="V587" s="417"/>
      <c r="W587" s="62"/>
      <c r="X587" s="415"/>
      <c r="Y587" s="417"/>
      <c r="Z587" s="415"/>
      <c r="AA587" s="417"/>
      <c r="AB587" s="62"/>
      <c r="AC587" s="62"/>
      <c r="AD587" s="62"/>
      <c r="AE587" s="62"/>
      <c r="AF587" s="62"/>
      <c r="AG587" s="62"/>
      <c r="AH587" s="62"/>
    </row>
    <row r="588" spans="14:34">
      <c r="N588" s="415"/>
      <c r="O588" s="417"/>
      <c r="P588" s="415"/>
      <c r="Q588" s="418"/>
      <c r="R588" s="62"/>
      <c r="S588" s="62"/>
      <c r="T588" s="62"/>
      <c r="U588" s="62"/>
      <c r="V588" s="417"/>
      <c r="W588" s="62"/>
      <c r="X588" s="415"/>
      <c r="Y588" s="417"/>
      <c r="Z588" s="415"/>
      <c r="AA588" s="417"/>
      <c r="AB588" s="62"/>
      <c r="AC588" s="62"/>
      <c r="AD588" s="62"/>
      <c r="AE588" s="62"/>
      <c r="AF588" s="62"/>
      <c r="AG588" s="62"/>
      <c r="AH588" s="62"/>
    </row>
    <row r="589" spans="14:34">
      <c r="N589" s="415"/>
      <c r="O589" s="417"/>
      <c r="P589" s="415"/>
      <c r="Q589" s="418"/>
      <c r="R589" s="62"/>
      <c r="S589" s="62"/>
      <c r="T589" s="62"/>
      <c r="U589" s="62"/>
      <c r="V589" s="417"/>
      <c r="W589" s="62"/>
      <c r="X589" s="415"/>
      <c r="Y589" s="417"/>
      <c r="Z589" s="415"/>
      <c r="AA589" s="417"/>
      <c r="AB589" s="62"/>
      <c r="AC589" s="62"/>
      <c r="AD589" s="62"/>
      <c r="AE589" s="62"/>
      <c r="AF589" s="62"/>
      <c r="AG589" s="62"/>
      <c r="AH589" s="62"/>
    </row>
    <row r="590" spans="14:34">
      <c r="N590" s="415"/>
      <c r="O590" s="417"/>
      <c r="P590" s="415"/>
      <c r="Q590" s="418"/>
      <c r="R590" s="62"/>
      <c r="S590" s="62"/>
      <c r="T590" s="62"/>
      <c r="U590" s="62"/>
      <c r="V590" s="417"/>
      <c r="W590" s="62"/>
      <c r="X590" s="415"/>
      <c r="Y590" s="417"/>
      <c r="Z590" s="415"/>
      <c r="AA590" s="417"/>
      <c r="AB590" s="62"/>
      <c r="AC590" s="62"/>
      <c r="AD590" s="62"/>
      <c r="AE590" s="62"/>
      <c r="AF590" s="62"/>
      <c r="AG590" s="62"/>
      <c r="AH590" s="62"/>
    </row>
    <row r="591" spans="14:34">
      <c r="N591" s="415"/>
      <c r="O591" s="417"/>
      <c r="P591" s="415"/>
      <c r="Q591" s="418"/>
      <c r="R591" s="62"/>
      <c r="S591" s="62"/>
      <c r="T591" s="62"/>
      <c r="U591" s="62"/>
      <c r="V591" s="417"/>
      <c r="W591" s="62"/>
      <c r="X591" s="415"/>
      <c r="Y591" s="417"/>
      <c r="Z591" s="415"/>
      <c r="AA591" s="417"/>
      <c r="AB591" s="62"/>
      <c r="AC591" s="62"/>
      <c r="AD591" s="62"/>
      <c r="AE591" s="62"/>
      <c r="AF591" s="62"/>
      <c r="AG591" s="62"/>
      <c r="AH591" s="62"/>
    </row>
    <row r="592" spans="14:34">
      <c r="N592" s="415"/>
      <c r="O592" s="417"/>
      <c r="P592" s="415"/>
      <c r="Q592" s="418"/>
      <c r="R592" s="62"/>
      <c r="S592" s="62"/>
      <c r="T592" s="62"/>
      <c r="U592" s="62"/>
      <c r="V592" s="417"/>
      <c r="W592" s="62"/>
      <c r="X592" s="415"/>
      <c r="Y592" s="417"/>
      <c r="Z592" s="415"/>
      <c r="AA592" s="417"/>
      <c r="AB592" s="62"/>
      <c r="AC592" s="62"/>
      <c r="AD592" s="62"/>
      <c r="AE592" s="62"/>
      <c r="AF592" s="62"/>
      <c r="AG592" s="62"/>
      <c r="AH592" s="62"/>
    </row>
    <row r="593" spans="14:34">
      <c r="N593" s="415"/>
      <c r="O593" s="417"/>
      <c r="P593" s="415"/>
      <c r="Q593" s="418"/>
      <c r="R593" s="62"/>
      <c r="S593" s="62"/>
      <c r="T593" s="62"/>
      <c r="U593" s="62"/>
      <c r="V593" s="417"/>
      <c r="W593" s="62"/>
      <c r="X593" s="415"/>
      <c r="Y593" s="417"/>
      <c r="Z593" s="415"/>
      <c r="AA593" s="417"/>
      <c r="AB593" s="62"/>
      <c r="AC593" s="62"/>
      <c r="AD593" s="62"/>
      <c r="AE593" s="62"/>
      <c r="AF593" s="62"/>
      <c r="AG593" s="62"/>
      <c r="AH593" s="62"/>
    </row>
    <row r="594" spans="14:34">
      <c r="N594" s="415"/>
      <c r="O594" s="417"/>
      <c r="P594" s="415"/>
      <c r="Q594" s="418"/>
      <c r="R594" s="62"/>
      <c r="S594" s="62"/>
      <c r="T594" s="62"/>
      <c r="U594" s="62"/>
      <c r="V594" s="417"/>
      <c r="W594" s="62"/>
      <c r="X594" s="415"/>
      <c r="Y594" s="417"/>
      <c r="Z594" s="415"/>
      <c r="AA594" s="417"/>
      <c r="AB594" s="62"/>
      <c r="AC594" s="62"/>
      <c r="AD594" s="62"/>
      <c r="AE594" s="62"/>
      <c r="AF594" s="62"/>
      <c r="AG594" s="62"/>
      <c r="AH594" s="62"/>
    </row>
    <row r="595" spans="14:34">
      <c r="N595" s="415"/>
      <c r="O595" s="417"/>
      <c r="P595" s="415"/>
      <c r="Q595" s="418"/>
      <c r="R595" s="62"/>
      <c r="S595" s="62"/>
      <c r="T595" s="62"/>
      <c r="U595" s="62"/>
      <c r="V595" s="417"/>
      <c r="W595" s="62"/>
      <c r="X595" s="415"/>
      <c r="Y595" s="417"/>
      <c r="Z595" s="415"/>
      <c r="AA595" s="417"/>
      <c r="AB595" s="62"/>
      <c r="AC595" s="62"/>
      <c r="AD595" s="62"/>
      <c r="AE595" s="62"/>
      <c r="AF595" s="62"/>
      <c r="AG595" s="62"/>
      <c r="AH595" s="62"/>
    </row>
    <row r="596" spans="14:34">
      <c r="N596" s="415"/>
      <c r="O596" s="417"/>
      <c r="P596" s="415"/>
      <c r="Q596" s="418"/>
      <c r="R596" s="62"/>
      <c r="S596" s="62"/>
      <c r="T596" s="62"/>
      <c r="U596" s="62"/>
      <c r="V596" s="417"/>
      <c r="W596" s="62"/>
      <c r="X596" s="415"/>
      <c r="Y596" s="417"/>
      <c r="Z596" s="415"/>
      <c r="AA596" s="417"/>
      <c r="AB596" s="62"/>
      <c r="AC596" s="62"/>
      <c r="AD596" s="62"/>
      <c r="AE596" s="62"/>
      <c r="AF596" s="62"/>
      <c r="AG596" s="62"/>
      <c r="AH596" s="62"/>
    </row>
    <row r="597" spans="14:34">
      <c r="N597" s="415"/>
      <c r="O597" s="417"/>
      <c r="P597" s="415"/>
      <c r="Q597" s="418"/>
      <c r="R597" s="62"/>
      <c r="S597" s="62"/>
      <c r="T597" s="62"/>
      <c r="U597" s="62"/>
      <c r="V597" s="417"/>
      <c r="W597" s="62"/>
      <c r="X597" s="415"/>
      <c r="Y597" s="417"/>
      <c r="Z597" s="415"/>
      <c r="AA597" s="417"/>
      <c r="AB597" s="62"/>
      <c r="AC597" s="62"/>
      <c r="AD597" s="62"/>
      <c r="AE597" s="62"/>
      <c r="AF597" s="62"/>
      <c r="AG597" s="62"/>
      <c r="AH597" s="62"/>
    </row>
    <row r="598" spans="14:34">
      <c r="N598" s="415"/>
      <c r="O598" s="417"/>
      <c r="P598" s="415"/>
      <c r="Q598" s="418"/>
      <c r="R598" s="62"/>
      <c r="S598" s="62"/>
      <c r="T598" s="62"/>
      <c r="U598" s="62"/>
      <c r="V598" s="417"/>
      <c r="W598" s="62"/>
      <c r="X598" s="415"/>
      <c r="Y598" s="417"/>
      <c r="Z598" s="415"/>
      <c r="AA598" s="417"/>
      <c r="AB598" s="62"/>
      <c r="AC598" s="62"/>
      <c r="AD598" s="62"/>
      <c r="AE598" s="62"/>
      <c r="AF598" s="62"/>
      <c r="AG598" s="62"/>
      <c r="AH598" s="62"/>
    </row>
    <row r="599" spans="14:34">
      <c r="N599" s="415"/>
      <c r="O599" s="417"/>
      <c r="P599" s="415"/>
      <c r="Q599" s="418"/>
      <c r="R599" s="62"/>
      <c r="S599" s="62"/>
      <c r="T599" s="62"/>
      <c r="U599" s="62"/>
      <c r="V599" s="417"/>
      <c r="W599" s="62"/>
      <c r="X599" s="415"/>
      <c r="Y599" s="417"/>
      <c r="Z599" s="415"/>
      <c r="AA599" s="417"/>
      <c r="AB599" s="62"/>
      <c r="AC599" s="62"/>
      <c r="AD599" s="62"/>
      <c r="AE599" s="62"/>
      <c r="AF599" s="62"/>
      <c r="AG599" s="62"/>
      <c r="AH599" s="62"/>
    </row>
    <row r="600" spans="14:34">
      <c r="N600" s="415"/>
      <c r="O600" s="417"/>
      <c r="P600" s="415"/>
      <c r="Q600" s="418"/>
      <c r="R600" s="62"/>
      <c r="S600" s="62"/>
      <c r="T600" s="62"/>
      <c r="U600" s="62"/>
      <c r="V600" s="417"/>
      <c r="W600" s="62"/>
      <c r="X600" s="415"/>
      <c r="Y600" s="417"/>
      <c r="Z600" s="415"/>
      <c r="AA600" s="417"/>
      <c r="AB600" s="62"/>
      <c r="AC600" s="62"/>
      <c r="AD600" s="62"/>
      <c r="AE600" s="62"/>
      <c r="AF600" s="62"/>
      <c r="AG600" s="62"/>
      <c r="AH600" s="62"/>
    </row>
    <row r="601" spans="14:34">
      <c r="N601" s="415"/>
      <c r="O601" s="417"/>
      <c r="P601" s="415"/>
      <c r="Q601" s="418"/>
      <c r="R601" s="62"/>
      <c r="S601" s="62"/>
      <c r="T601" s="62"/>
      <c r="U601" s="62"/>
      <c r="V601" s="417"/>
      <c r="W601" s="62"/>
      <c r="X601" s="415"/>
      <c r="Y601" s="417"/>
      <c r="Z601" s="415"/>
      <c r="AA601" s="417"/>
      <c r="AB601" s="62"/>
      <c r="AC601" s="62"/>
      <c r="AD601" s="62"/>
      <c r="AE601" s="62"/>
      <c r="AF601" s="62"/>
      <c r="AG601" s="62"/>
      <c r="AH601" s="62"/>
    </row>
    <row r="602" spans="14:34">
      <c r="N602" s="415"/>
      <c r="O602" s="417"/>
      <c r="P602" s="415"/>
      <c r="Q602" s="418"/>
      <c r="R602" s="62"/>
      <c r="S602" s="62"/>
      <c r="T602" s="62"/>
      <c r="U602" s="62"/>
      <c r="V602" s="417"/>
      <c r="W602" s="62"/>
      <c r="X602" s="415"/>
      <c r="Y602" s="417"/>
      <c r="Z602" s="415"/>
      <c r="AA602" s="417"/>
      <c r="AB602" s="62"/>
      <c r="AC602" s="62"/>
      <c r="AD602" s="62"/>
      <c r="AE602" s="62"/>
      <c r="AF602" s="62"/>
      <c r="AG602" s="62"/>
      <c r="AH602" s="62"/>
    </row>
    <row r="603" spans="14:34">
      <c r="N603" s="415"/>
      <c r="O603" s="417"/>
      <c r="P603" s="415"/>
      <c r="Q603" s="418"/>
      <c r="R603" s="62"/>
      <c r="S603" s="62"/>
      <c r="T603" s="62"/>
      <c r="U603" s="62"/>
      <c r="V603" s="417"/>
      <c r="W603" s="62"/>
      <c r="X603" s="415"/>
      <c r="Y603" s="417"/>
      <c r="Z603" s="415"/>
      <c r="AA603" s="417"/>
      <c r="AB603" s="62"/>
      <c r="AC603" s="62"/>
      <c r="AD603" s="62"/>
      <c r="AE603" s="62"/>
      <c r="AF603" s="62"/>
      <c r="AG603" s="62"/>
      <c r="AH603" s="62"/>
    </row>
    <row r="604" spans="14:34">
      <c r="N604" s="415"/>
      <c r="O604" s="417"/>
      <c r="P604" s="415"/>
      <c r="Q604" s="418"/>
      <c r="R604" s="62"/>
      <c r="S604" s="62"/>
      <c r="T604" s="62"/>
      <c r="U604" s="62"/>
      <c r="V604" s="417"/>
      <c r="W604" s="62"/>
      <c r="X604" s="415"/>
      <c r="Y604" s="417"/>
      <c r="Z604" s="415"/>
      <c r="AA604" s="417"/>
      <c r="AB604" s="62"/>
      <c r="AC604" s="62"/>
      <c r="AD604" s="62"/>
      <c r="AE604" s="62"/>
      <c r="AF604" s="62"/>
      <c r="AG604" s="62"/>
      <c r="AH604" s="62"/>
    </row>
    <row r="605" spans="14:34">
      <c r="N605" s="415"/>
      <c r="O605" s="417"/>
      <c r="P605" s="415"/>
      <c r="Q605" s="418"/>
      <c r="R605" s="62"/>
      <c r="S605" s="62"/>
      <c r="T605" s="62"/>
      <c r="U605" s="62"/>
      <c r="V605" s="417"/>
      <c r="W605" s="62"/>
      <c r="X605" s="415"/>
      <c r="Y605" s="417"/>
      <c r="Z605" s="415"/>
      <c r="AA605" s="417"/>
      <c r="AB605" s="62"/>
      <c r="AC605" s="62"/>
      <c r="AD605" s="62"/>
      <c r="AE605" s="62"/>
      <c r="AF605" s="62"/>
      <c r="AG605" s="62"/>
      <c r="AH605" s="62"/>
    </row>
    <row r="606" spans="14:34">
      <c r="N606" s="415"/>
      <c r="O606" s="417"/>
      <c r="P606" s="415"/>
      <c r="Q606" s="418"/>
      <c r="R606" s="62"/>
      <c r="S606" s="62"/>
      <c r="T606" s="62"/>
      <c r="U606" s="62"/>
      <c r="V606" s="417"/>
      <c r="W606" s="62"/>
      <c r="X606" s="415"/>
      <c r="Y606" s="417"/>
      <c r="Z606" s="415"/>
      <c r="AA606" s="417"/>
      <c r="AB606" s="62"/>
      <c r="AC606" s="62"/>
      <c r="AD606" s="62"/>
      <c r="AE606" s="62"/>
      <c r="AF606" s="62"/>
      <c r="AG606" s="62"/>
      <c r="AH606" s="62"/>
    </row>
    <row r="607" spans="14:34">
      <c r="N607" s="415"/>
      <c r="O607" s="417"/>
      <c r="P607" s="415"/>
      <c r="Q607" s="418"/>
      <c r="R607" s="62"/>
      <c r="S607" s="62"/>
      <c r="T607" s="62"/>
      <c r="U607" s="62"/>
      <c r="V607" s="417"/>
      <c r="W607" s="62"/>
      <c r="X607" s="415"/>
      <c r="Y607" s="417"/>
      <c r="Z607" s="415"/>
      <c r="AA607" s="417"/>
      <c r="AB607" s="62"/>
      <c r="AC607" s="62"/>
      <c r="AD607" s="62"/>
      <c r="AE607" s="62"/>
      <c r="AF607" s="62"/>
      <c r="AG607" s="62"/>
      <c r="AH607" s="62"/>
    </row>
    <row r="608" spans="14:34">
      <c r="N608" s="415"/>
      <c r="O608" s="417"/>
      <c r="P608" s="415"/>
      <c r="Q608" s="418"/>
      <c r="R608" s="62"/>
      <c r="S608" s="62"/>
      <c r="T608" s="62"/>
      <c r="U608" s="62"/>
      <c r="V608" s="417"/>
      <c r="W608" s="62"/>
      <c r="X608" s="415"/>
      <c r="Y608" s="417"/>
      <c r="Z608" s="415"/>
      <c r="AA608" s="417"/>
      <c r="AB608" s="62"/>
      <c r="AC608" s="62"/>
      <c r="AD608" s="62"/>
      <c r="AE608" s="62"/>
      <c r="AF608" s="62"/>
      <c r="AG608" s="62"/>
      <c r="AH608" s="62"/>
    </row>
    <row r="609" spans="14:34">
      <c r="N609" s="415"/>
      <c r="O609" s="417"/>
      <c r="P609" s="415"/>
      <c r="Q609" s="418"/>
      <c r="R609" s="62"/>
      <c r="S609" s="62"/>
      <c r="T609" s="62"/>
      <c r="U609" s="62"/>
      <c r="V609" s="417"/>
      <c r="W609" s="62"/>
      <c r="X609" s="415"/>
      <c r="Y609" s="417"/>
      <c r="Z609" s="415"/>
      <c r="AA609" s="417"/>
      <c r="AB609" s="62"/>
      <c r="AC609" s="62"/>
      <c r="AD609" s="62"/>
      <c r="AE609" s="62"/>
      <c r="AF609" s="62"/>
      <c r="AG609" s="62"/>
      <c r="AH609" s="62"/>
    </row>
    <row r="610" spans="14:34">
      <c r="N610" s="415"/>
      <c r="O610" s="417"/>
      <c r="P610" s="415"/>
      <c r="Q610" s="418"/>
      <c r="R610" s="62"/>
      <c r="S610" s="62"/>
      <c r="T610" s="62"/>
      <c r="U610" s="62"/>
      <c r="V610" s="417"/>
      <c r="W610" s="62"/>
      <c r="X610" s="415"/>
      <c r="Y610" s="417"/>
      <c r="Z610" s="415"/>
      <c r="AA610" s="417"/>
      <c r="AB610" s="62"/>
      <c r="AC610" s="62"/>
      <c r="AD610" s="62"/>
      <c r="AE610" s="62"/>
      <c r="AF610" s="62"/>
      <c r="AG610" s="62"/>
      <c r="AH610" s="62"/>
    </row>
    <row r="611" spans="14:34">
      <c r="N611" s="415"/>
      <c r="O611" s="417"/>
      <c r="P611" s="415"/>
      <c r="Q611" s="418"/>
      <c r="R611" s="62"/>
      <c r="S611" s="62"/>
      <c r="T611" s="62"/>
      <c r="U611" s="62"/>
      <c r="V611" s="417"/>
      <c r="W611" s="62"/>
      <c r="X611" s="415"/>
      <c r="Y611" s="417"/>
      <c r="Z611" s="415"/>
      <c r="AA611" s="417"/>
      <c r="AB611" s="62"/>
      <c r="AC611" s="62"/>
      <c r="AD611" s="62"/>
      <c r="AE611" s="62"/>
      <c r="AF611" s="62"/>
      <c r="AG611" s="62"/>
      <c r="AH611" s="62"/>
    </row>
    <row r="612" spans="14:34">
      <c r="N612" s="415"/>
      <c r="O612" s="417"/>
      <c r="P612" s="415"/>
      <c r="Q612" s="418"/>
      <c r="R612" s="62"/>
      <c r="S612" s="62"/>
      <c r="T612" s="62"/>
      <c r="U612" s="62"/>
      <c r="V612" s="417"/>
      <c r="W612" s="62"/>
      <c r="X612" s="415"/>
      <c r="Y612" s="417"/>
      <c r="Z612" s="415"/>
      <c r="AA612" s="417"/>
      <c r="AB612" s="62"/>
      <c r="AC612" s="62"/>
      <c r="AD612" s="62"/>
      <c r="AE612" s="62"/>
      <c r="AF612" s="62"/>
      <c r="AG612" s="62"/>
      <c r="AH612" s="62"/>
    </row>
    <row r="613" spans="14:34">
      <c r="N613" s="415"/>
      <c r="O613" s="417"/>
      <c r="P613" s="415"/>
      <c r="Q613" s="418"/>
      <c r="R613" s="62"/>
      <c r="S613" s="62"/>
      <c r="T613" s="62"/>
      <c r="U613" s="62"/>
      <c r="V613" s="417"/>
      <c r="W613" s="62"/>
      <c r="X613" s="415"/>
      <c r="Y613" s="417"/>
      <c r="Z613" s="415"/>
      <c r="AA613" s="417"/>
      <c r="AB613" s="62"/>
      <c r="AC613" s="62"/>
      <c r="AD613" s="62"/>
      <c r="AE613" s="62"/>
      <c r="AF613" s="62"/>
      <c r="AG613" s="62"/>
      <c r="AH613" s="62"/>
    </row>
    <row r="614" spans="14:34">
      <c r="N614" s="415"/>
      <c r="O614" s="417"/>
      <c r="P614" s="415"/>
      <c r="Q614" s="418"/>
      <c r="R614" s="62"/>
      <c r="S614" s="62"/>
      <c r="T614" s="62"/>
      <c r="U614" s="62"/>
      <c r="V614" s="417"/>
      <c r="W614" s="62"/>
      <c r="X614" s="415"/>
      <c r="Y614" s="417"/>
      <c r="Z614" s="415"/>
      <c r="AA614" s="417"/>
      <c r="AB614" s="62"/>
      <c r="AC614" s="62"/>
      <c r="AD614" s="62"/>
      <c r="AE614" s="62"/>
      <c r="AF614" s="62"/>
      <c r="AG614" s="62"/>
      <c r="AH614" s="62"/>
    </row>
    <row r="615" spans="14:34">
      <c r="N615" s="415"/>
      <c r="O615" s="417"/>
      <c r="P615" s="415"/>
      <c r="Q615" s="418"/>
      <c r="R615" s="62"/>
      <c r="S615" s="62"/>
      <c r="T615" s="62"/>
      <c r="U615" s="62"/>
      <c r="V615" s="417"/>
      <c r="W615" s="62"/>
      <c r="X615" s="415"/>
      <c r="Y615" s="417"/>
      <c r="Z615" s="415"/>
      <c r="AA615" s="417"/>
      <c r="AB615" s="62"/>
      <c r="AC615" s="62"/>
      <c r="AD615" s="62"/>
      <c r="AE615" s="62"/>
      <c r="AF615" s="62"/>
      <c r="AG615" s="62"/>
      <c r="AH615" s="62"/>
    </row>
    <row r="616" spans="14:34">
      <c r="N616" s="415"/>
      <c r="O616" s="417"/>
      <c r="P616" s="415"/>
      <c r="Q616" s="418"/>
      <c r="R616" s="62"/>
      <c r="S616" s="62"/>
      <c r="T616" s="62"/>
      <c r="U616" s="62"/>
      <c r="V616" s="417"/>
      <c r="W616" s="62"/>
      <c r="X616" s="415"/>
      <c r="Y616" s="417"/>
      <c r="Z616" s="415"/>
      <c r="AA616" s="417"/>
      <c r="AB616" s="62"/>
      <c r="AC616" s="62"/>
      <c r="AD616" s="62"/>
      <c r="AE616" s="62"/>
      <c r="AF616" s="62"/>
      <c r="AG616" s="62"/>
      <c r="AH616" s="62"/>
    </row>
    <row r="617" spans="14:34">
      <c r="N617" s="415"/>
      <c r="O617" s="417"/>
      <c r="P617" s="415"/>
      <c r="Q617" s="418"/>
      <c r="R617" s="62"/>
      <c r="S617" s="62"/>
      <c r="T617" s="62"/>
      <c r="U617" s="62"/>
      <c r="V617" s="417"/>
      <c r="W617" s="62"/>
      <c r="X617" s="415"/>
      <c r="Y617" s="417"/>
      <c r="Z617" s="415"/>
      <c r="AA617" s="417"/>
      <c r="AB617" s="62"/>
      <c r="AC617" s="62"/>
      <c r="AD617" s="62"/>
      <c r="AE617" s="62"/>
      <c r="AF617" s="62"/>
      <c r="AG617" s="62"/>
      <c r="AH617" s="62"/>
    </row>
    <row r="618" spans="14:34">
      <c r="N618" s="415"/>
      <c r="O618" s="417"/>
      <c r="P618" s="415"/>
      <c r="Q618" s="418"/>
      <c r="R618" s="62"/>
      <c r="S618" s="62"/>
      <c r="T618" s="62"/>
      <c r="U618" s="62"/>
      <c r="V618" s="417"/>
      <c r="W618" s="62"/>
      <c r="X618" s="415"/>
      <c r="Y618" s="417"/>
      <c r="Z618" s="415"/>
      <c r="AA618" s="417"/>
      <c r="AB618" s="62"/>
      <c r="AC618" s="62"/>
      <c r="AD618" s="62"/>
      <c r="AE618" s="62"/>
      <c r="AF618" s="62"/>
      <c r="AG618" s="62"/>
      <c r="AH618" s="62"/>
    </row>
    <row r="619" spans="14:34">
      <c r="N619" s="415"/>
      <c r="O619" s="417"/>
      <c r="P619" s="415"/>
      <c r="Q619" s="418"/>
      <c r="R619" s="62"/>
      <c r="S619" s="62"/>
      <c r="T619" s="62"/>
      <c r="U619" s="62"/>
      <c r="V619" s="417"/>
      <c r="W619" s="62"/>
      <c r="X619" s="415"/>
      <c r="Y619" s="417"/>
      <c r="Z619" s="415"/>
      <c r="AA619" s="417"/>
      <c r="AB619" s="62"/>
      <c r="AC619" s="62"/>
      <c r="AD619" s="62"/>
      <c r="AE619" s="62"/>
      <c r="AF619" s="62"/>
      <c r="AG619" s="62"/>
      <c r="AH619" s="62"/>
    </row>
    <row r="620" spans="14:34">
      <c r="N620" s="415"/>
      <c r="O620" s="417"/>
      <c r="P620" s="415"/>
      <c r="Q620" s="418"/>
      <c r="R620" s="62"/>
      <c r="S620" s="62"/>
      <c r="T620" s="62"/>
      <c r="U620" s="62"/>
      <c r="V620" s="417"/>
      <c r="W620" s="62"/>
      <c r="X620" s="415"/>
      <c r="Y620" s="417"/>
      <c r="Z620" s="415"/>
      <c r="AA620" s="417"/>
      <c r="AB620" s="62"/>
      <c r="AC620" s="62"/>
      <c r="AD620" s="62"/>
      <c r="AE620" s="62"/>
      <c r="AF620" s="62"/>
      <c r="AG620" s="62"/>
      <c r="AH620" s="62"/>
    </row>
    <row r="621" spans="14:34">
      <c r="N621" s="415"/>
      <c r="O621" s="417"/>
      <c r="P621" s="415"/>
      <c r="Q621" s="418"/>
      <c r="R621" s="62"/>
      <c r="S621" s="62"/>
      <c r="T621" s="62"/>
      <c r="U621" s="62"/>
      <c r="V621" s="417"/>
      <c r="W621" s="62"/>
      <c r="X621" s="415"/>
      <c r="Y621" s="417"/>
      <c r="Z621" s="415"/>
      <c r="AA621" s="417"/>
      <c r="AB621" s="62"/>
      <c r="AC621" s="62"/>
      <c r="AD621" s="62"/>
      <c r="AE621" s="62"/>
      <c r="AF621" s="62"/>
      <c r="AG621" s="62"/>
      <c r="AH621" s="62"/>
    </row>
    <row r="622" spans="14:34">
      <c r="N622" s="415"/>
      <c r="O622" s="417"/>
      <c r="P622" s="415"/>
      <c r="Q622" s="418"/>
      <c r="R622" s="62"/>
      <c r="S622" s="62"/>
      <c r="T622" s="62"/>
      <c r="U622" s="62"/>
      <c r="V622" s="417"/>
      <c r="W622" s="62"/>
      <c r="X622" s="415"/>
      <c r="Y622" s="417"/>
      <c r="Z622" s="415"/>
      <c r="AA622" s="417"/>
      <c r="AB622" s="62"/>
      <c r="AC622" s="62"/>
      <c r="AD622" s="62"/>
      <c r="AE622" s="62"/>
      <c r="AF622" s="62"/>
      <c r="AG622" s="62"/>
      <c r="AH622" s="62"/>
    </row>
    <row r="623" spans="14:34">
      <c r="N623" s="415"/>
      <c r="O623" s="417"/>
      <c r="P623" s="415"/>
      <c r="Q623" s="418"/>
      <c r="R623" s="62"/>
      <c r="S623" s="62"/>
      <c r="T623" s="62"/>
      <c r="U623" s="62"/>
      <c r="V623" s="417"/>
      <c r="W623" s="62"/>
      <c r="X623" s="415"/>
      <c r="Y623" s="417"/>
      <c r="Z623" s="415"/>
      <c r="AA623" s="417"/>
      <c r="AB623" s="62"/>
      <c r="AC623" s="62"/>
      <c r="AD623" s="62"/>
      <c r="AE623" s="62"/>
      <c r="AF623" s="62"/>
      <c r="AG623" s="62"/>
      <c r="AH623" s="62"/>
    </row>
    <row r="624" spans="14:34">
      <c r="N624" s="415"/>
      <c r="O624" s="417"/>
      <c r="P624" s="415"/>
      <c r="Q624" s="418"/>
      <c r="R624" s="62"/>
      <c r="S624" s="62"/>
      <c r="T624" s="62"/>
      <c r="U624" s="62"/>
      <c r="V624" s="417"/>
      <c r="W624" s="62"/>
      <c r="X624" s="415"/>
      <c r="Y624" s="417"/>
      <c r="Z624" s="415"/>
      <c r="AA624" s="417"/>
      <c r="AB624" s="62"/>
      <c r="AC624" s="62"/>
      <c r="AD624" s="62"/>
      <c r="AE624" s="62"/>
      <c r="AF624" s="62"/>
      <c r="AG624" s="62"/>
      <c r="AH624" s="62"/>
    </row>
    <row r="625" spans="14:34">
      <c r="N625" s="415"/>
      <c r="O625" s="417"/>
      <c r="P625" s="415"/>
      <c r="Q625" s="418"/>
      <c r="R625" s="62"/>
      <c r="S625" s="62"/>
      <c r="T625" s="62"/>
      <c r="U625" s="62"/>
      <c r="V625" s="417"/>
      <c r="W625" s="62"/>
      <c r="X625" s="415"/>
      <c r="Y625" s="417"/>
      <c r="Z625" s="415"/>
      <c r="AA625" s="417"/>
      <c r="AB625" s="62"/>
      <c r="AC625" s="62"/>
      <c r="AD625" s="62"/>
      <c r="AE625" s="62"/>
      <c r="AF625" s="62"/>
      <c r="AG625" s="62"/>
      <c r="AH625" s="62"/>
    </row>
    <row r="626" spans="14:34">
      <c r="N626" s="415"/>
      <c r="O626" s="417"/>
      <c r="P626" s="415"/>
      <c r="Q626" s="418"/>
      <c r="R626" s="62"/>
      <c r="S626" s="62"/>
      <c r="T626" s="62"/>
      <c r="U626" s="62"/>
      <c r="V626" s="417"/>
      <c r="W626" s="62"/>
      <c r="X626" s="415"/>
      <c r="Y626" s="417"/>
      <c r="Z626" s="415"/>
      <c r="AA626" s="417"/>
      <c r="AB626" s="62"/>
      <c r="AC626" s="62"/>
      <c r="AD626" s="62"/>
      <c r="AE626" s="62"/>
      <c r="AF626" s="62"/>
      <c r="AG626" s="62"/>
      <c r="AH626" s="62"/>
    </row>
    <row r="627" spans="14:34">
      <c r="N627" s="415"/>
      <c r="O627" s="417"/>
      <c r="P627" s="415"/>
      <c r="Q627" s="418"/>
      <c r="R627" s="62"/>
      <c r="S627" s="62"/>
      <c r="T627" s="62"/>
      <c r="U627" s="62"/>
      <c r="V627" s="417"/>
      <c r="W627" s="62"/>
      <c r="X627" s="415"/>
      <c r="Y627" s="417"/>
      <c r="Z627" s="415"/>
      <c r="AA627" s="417"/>
      <c r="AB627" s="62"/>
      <c r="AC627" s="62"/>
      <c r="AD627" s="62"/>
      <c r="AE627" s="62"/>
      <c r="AF627" s="62"/>
      <c r="AG627" s="62"/>
      <c r="AH627" s="62"/>
    </row>
    <row r="628" spans="14:34">
      <c r="N628" s="415"/>
      <c r="O628" s="417"/>
      <c r="P628" s="415"/>
      <c r="Q628" s="418"/>
      <c r="R628" s="62"/>
      <c r="S628" s="62"/>
      <c r="T628" s="62"/>
      <c r="U628" s="62"/>
      <c r="V628" s="417"/>
      <c r="W628" s="62"/>
      <c r="X628" s="415"/>
      <c r="Y628" s="417"/>
      <c r="Z628" s="415"/>
      <c r="AA628" s="417"/>
      <c r="AB628" s="62"/>
      <c r="AC628" s="62"/>
      <c r="AD628" s="62"/>
      <c r="AE628" s="62"/>
      <c r="AF628" s="62"/>
      <c r="AG628" s="62"/>
      <c r="AH628" s="62"/>
    </row>
    <row r="629" spans="14:34">
      <c r="N629" s="415"/>
      <c r="O629" s="417"/>
      <c r="P629" s="415"/>
      <c r="Q629" s="418"/>
      <c r="R629" s="62"/>
      <c r="S629" s="62"/>
      <c r="T629" s="62"/>
      <c r="U629" s="62"/>
      <c r="V629" s="417"/>
      <c r="W629" s="62"/>
      <c r="X629" s="415"/>
      <c r="Y629" s="417"/>
      <c r="Z629" s="415"/>
      <c r="AA629" s="417"/>
      <c r="AB629" s="62"/>
      <c r="AC629" s="62"/>
      <c r="AD629" s="62"/>
      <c r="AE629" s="62"/>
      <c r="AF629" s="62"/>
      <c r="AG629" s="62"/>
      <c r="AH629" s="62"/>
    </row>
    <row r="630" spans="14:34">
      <c r="N630" s="415"/>
      <c r="O630" s="417"/>
      <c r="P630" s="415"/>
      <c r="Q630" s="418"/>
      <c r="R630" s="62"/>
      <c r="S630" s="62"/>
      <c r="T630" s="62"/>
      <c r="U630" s="62"/>
      <c r="V630" s="417"/>
      <c r="W630" s="62"/>
      <c r="X630" s="415"/>
      <c r="Y630" s="417"/>
      <c r="Z630" s="415"/>
      <c r="AA630" s="417"/>
      <c r="AB630" s="62"/>
      <c r="AC630" s="62"/>
      <c r="AD630" s="62"/>
      <c r="AE630" s="62"/>
      <c r="AF630" s="62"/>
      <c r="AG630" s="62"/>
      <c r="AH630" s="62"/>
    </row>
    <row r="631" spans="14:34">
      <c r="N631" s="415"/>
      <c r="O631" s="417"/>
      <c r="P631" s="415"/>
      <c r="Q631" s="418"/>
      <c r="R631" s="62"/>
      <c r="S631" s="62"/>
      <c r="T631" s="62"/>
      <c r="U631" s="62"/>
      <c r="V631" s="417"/>
      <c r="W631" s="62"/>
      <c r="X631" s="415"/>
      <c r="Y631" s="417"/>
      <c r="Z631" s="415"/>
      <c r="AA631" s="417"/>
      <c r="AB631" s="62"/>
      <c r="AC631" s="62"/>
      <c r="AD631" s="62"/>
      <c r="AE631" s="62"/>
      <c r="AF631" s="62"/>
      <c r="AG631" s="62"/>
      <c r="AH631" s="62"/>
    </row>
    <row r="632" spans="14:34">
      <c r="N632" s="415"/>
      <c r="O632" s="417"/>
      <c r="P632" s="415"/>
      <c r="Q632" s="418"/>
      <c r="R632" s="62"/>
      <c r="S632" s="62"/>
      <c r="T632" s="62"/>
      <c r="U632" s="62"/>
      <c r="V632" s="417"/>
      <c r="W632" s="62"/>
      <c r="X632" s="415"/>
      <c r="Y632" s="417"/>
      <c r="Z632" s="415"/>
      <c r="AA632" s="417"/>
      <c r="AB632" s="62"/>
      <c r="AC632" s="62"/>
      <c r="AD632" s="62"/>
      <c r="AE632" s="62"/>
      <c r="AF632" s="62"/>
      <c r="AG632" s="62"/>
      <c r="AH632" s="62"/>
    </row>
    <row r="633" spans="14:34">
      <c r="N633" s="415"/>
      <c r="O633" s="417"/>
      <c r="P633" s="415"/>
      <c r="Q633" s="418"/>
      <c r="R633" s="62"/>
      <c r="S633" s="62"/>
      <c r="T633" s="62"/>
      <c r="U633" s="62"/>
      <c r="V633" s="417"/>
      <c r="W633" s="62"/>
      <c r="X633" s="415"/>
      <c r="Y633" s="417"/>
      <c r="Z633" s="415"/>
      <c r="AA633" s="417"/>
      <c r="AB633" s="62"/>
      <c r="AC633" s="62"/>
      <c r="AD633" s="62"/>
      <c r="AE633" s="62"/>
      <c r="AF633" s="62"/>
      <c r="AG633" s="62"/>
      <c r="AH633" s="62"/>
    </row>
    <row r="634" spans="14:34">
      <c r="N634" s="415"/>
      <c r="O634" s="417"/>
      <c r="P634" s="415"/>
      <c r="Q634" s="418"/>
      <c r="R634" s="62"/>
      <c r="S634" s="62"/>
      <c r="T634" s="62"/>
      <c r="U634" s="62"/>
      <c r="V634" s="417"/>
      <c r="W634" s="62"/>
      <c r="X634" s="415"/>
      <c r="Y634" s="417"/>
      <c r="Z634" s="415"/>
      <c r="AA634" s="417"/>
      <c r="AB634" s="62"/>
      <c r="AC634" s="62"/>
      <c r="AD634" s="62"/>
      <c r="AE634" s="62"/>
      <c r="AF634" s="62"/>
      <c r="AG634" s="62"/>
      <c r="AH634" s="62"/>
    </row>
    <row r="635" spans="14:34">
      <c r="N635" s="415"/>
      <c r="O635" s="417"/>
      <c r="P635" s="415"/>
      <c r="Q635" s="418"/>
      <c r="R635" s="62"/>
      <c r="S635" s="62"/>
      <c r="T635" s="62"/>
      <c r="U635" s="62"/>
      <c r="V635" s="417"/>
      <c r="W635" s="62"/>
      <c r="X635" s="415"/>
      <c r="Y635" s="417"/>
      <c r="Z635" s="415"/>
      <c r="AA635" s="417"/>
      <c r="AB635" s="62"/>
      <c r="AC635" s="62"/>
      <c r="AD635" s="62"/>
      <c r="AE635" s="62"/>
      <c r="AF635" s="62"/>
      <c r="AG635" s="62"/>
      <c r="AH635" s="62"/>
    </row>
    <row r="636" spans="14:34">
      <c r="N636" s="415"/>
      <c r="O636" s="417"/>
      <c r="P636" s="415"/>
      <c r="Q636" s="418"/>
      <c r="R636" s="62"/>
      <c r="S636" s="62"/>
      <c r="T636" s="62"/>
      <c r="U636" s="62"/>
      <c r="V636" s="417"/>
      <c r="W636" s="62"/>
      <c r="X636" s="415"/>
      <c r="Y636" s="417"/>
      <c r="Z636" s="415"/>
      <c r="AA636" s="417"/>
      <c r="AB636" s="62"/>
      <c r="AC636" s="62"/>
      <c r="AD636" s="62"/>
      <c r="AE636" s="62"/>
      <c r="AF636" s="62"/>
      <c r="AG636" s="62"/>
      <c r="AH636" s="62"/>
    </row>
    <row r="637" spans="14:34">
      <c r="N637" s="415"/>
      <c r="O637" s="417"/>
      <c r="P637" s="415"/>
      <c r="Q637" s="418"/>
      <c r="R637" s="62"/>
      <c r="S637" s="62"/>
      <c r="T637" s="62"/>
      <c r="U637" s="62"/>
      <c r="V637" s="417"/>
      <c r="W637" s="62"/>
      <c r="X637" s="415"/>
      <c r="Y637" s="417"/>
      <c r="Z637" s="415"/>
      <c r="AA637" s="417"/>
      <c r="AB637" s="62"/>
      <c r="AC637" s="62"/>
      <c r="AD637" s="62"/>
      <c r="AE637" s="62"/>
      <c r="AF637" s="62"/>
      <c r="AG637" s="62"/>
      <c r="AH637" s="62"/>
    </row>
    <row r="638" spans="14:34">
      <c r="N638" s="415"/>
      <c r="O638" s="417"/>
      <c r="P638" s="415"/>
      <c r="Q638" s="418"/>
      <c r="R638" s="62"/>
      <c r="S638" s="62"/>
      <c r="T638" s="62"/>
      <c r="U638" s="62"/>
      <c r="V638" s="417"/>
      <c r="W638" s="62"/>
      <c r="X638" s="415"/>
      <c r="Y638" s="417"/>
      <c r="Z638" s="415"/>
      <c r="AA638" s="417"/>
      <c r="AB638" s="62"/>
      <c r="AC638" s="62"/>
      <c r="AD638" s="62"/>
      <c r="AE638" s="62"/>
      <c r="AF638" s="62"/>
      <c r="AG638" s="62"/>
      <c r="AH638" s="62"/>
    </row>
    <row r="639" spans="14:34">
      <c r="N639" s="415"/>
      <c r="O639" s="417"/>
      <c r="P639" s="415"/>
      <c r="Q639" s="418"/>
      <c r="R639" s="62"/>
      <c r="S639" s="62"/>
      <c r="T639" s="62"/>
      <c r="U639" s="62"/>
      <c r="V639" s="417"/>
      <c r="W639" s="62"/>
      <c r="X639" s="415"/>
      <c r="Y639" s="417"/>
      <c r="Z639" s="415"/>
      <c r="AA639" s="417"/>
      <c r="AB639" s="62"/>
      <c r="AC639" s="62"/>
      <c r="AD639" s="62"/>
      <c r="AE639" s="62"/>
      <c r="AF639" s="62"/>
      <c r="AG639" s="62"/>
      <c r="AH639" s="62"/>
    </row>
    <row r="640" spans="14:34">
      <c r="N640" s="415"/>
      <c r="O640" s="417"/>
      <c r="P640" s="415"/>
      <c r="Q640" s="418"/>
      <c r="R640" s="62"/>
      <c r="S640" s="62"/>
      <c r="T640" s="62"/>
      <c r="U640" s="62"/>
      <c r="V640" s="417"/>
      <c r="W640" s="62"/>
      <c r="X640" s="415"/>
      <c r="Y640" s="417"/>
      <c r="Z640" s="415"/>
      <c r="AA640" s="417"/>
      <c r="AB640" s="62"/>
      <c r="AC640" s="62"/>
      <c r="AD640" s="62"/>
      <c r="AE640" s="62"/>
      <c r="AF640" s="62"/>
      <c r="AG640" s="62"/>
      <c r="AH640" s="62"/>
    </row>
    <row r="641" spans="14:34">
      <c r="N641" s="415"/>
      <c r="O641" s="417"/>
      <c r="P641" s="415"/>
      <c r="Q641" s="418"/>
      <c r="R641" s="62"/>
      <c r="S641" s="62"/>
      <c r="T641" s="62"/>
      <c r="U641" s="62"/>
      <c r="V641" s="417"/>
      <c r="W641" s="62"/>
      <c r="X641" s="415"/>
      <c r="Y641" s="417"/>
      <c r="Z641" s="415"/>
      <c r="AA641" s="417"/>
      <c r="AB641" s="62"/>
      <c r="AC641" s="62"/>
      <c r="AD641" s="62"/>
      <c r="AE641" s="62"/>
      <c r="AF641" s="62"/>
      <c r="AG641" s="62"/>
      <c r="AH641" s="62"/>
    </row>
    <row r="642" spans="14:34">
      <c r="N642" s="415"/>
      <c r="O642" s="417"/>
      <c r="P642" s="415"/>
      <c r="Q642" s="418"/>
      <c r="R642" s="62"/>
      <c r="S642" s="62"/>
      <c r="T642" s="62"/>
      <c r="U642" s="62"/>
      <c r="V642" s="417"/>
      <c r="W642" s="62"/>
      <c r="X642" s="415"/>
      <c r="Y642" s="417"/>
      <c r="Z642" s="415"/>
      <c r="AA642" s="417"/>
      <c r="AB642" s="62"/>
      <c r="AC642" s="62"/>
      <c r="AD642" s="62"/>
      <c r="AE642" s="62"/>
      <c r="AF642" s="62"/>
      <c r="AG642" s="62"/>
      <c r="AH642" s="62"/>
    </row>
    <row r="643" spans="14:34">
      <c r="N643" s="415"/>
      <c r="O643" s="417"/>
      <c r="P643" s="415"/>
      <c r="Q643" s="418"/>
      <c r="R643" s="62"/>
      <c r="S643" s="62"/>
      <c r="T643" s="62"/>
      <c r="U643" s="62"/>
      <c r="V643" s="417"/>
      <c r="W643" s="62"/>
      <c r="X643" s="415"/>
      <c r="Y643" s="417"/>
      <c r="Z643" s="415"/>
      <c r="AA643" s="417"/>
      <c r="AB643" s="62"/>
      <c r="AC643" s="62"/>
      <c r="AD643" s="62"/>
      <c r="AE643" s="62"/>
      <c r="AF643" s="62"/>
      <c r="AG643" s="62"/>
      <c r="AH643" s="62"/>
    </row>
    <row r="644" spans="14:34">
      <c r="N644" s="415"/>
      <c r="O644" s="417"/>
      <c r="P644" s="415"/>
      <c r="Q644" s="418"/>
      <c r="R644" s="62"/>
      <c r="S644" s="62"/>
      <c r="T644" s="62"/>
      <c r="U644" s="62"/>
      <c r="V644" s="417"/>
      <c r="W644" s="62"/>
      <c r="X644" s="415"/>
      <c r="Y644" s="417"/>
      <c r="Z644" s="415"/>
      <c r="AA644" s="417"/>
      <c r="AB644" s="62"/>
      <c r="AC644" s="62"/>
      <c r="AD644" s="62"/>
      <c r="AE644" s="62"/>
      <c r="AF644" s="62"/>
      <c r="AG644" s="62"/>
      <c r="AH644" s="62"/>
    </row>
    <row r="645" spans="14:34">
      <c r="N645" s="415"/>
      <c r="O645" s="417"/>
      <c r="P645" s="415"/>
      <c r="Q645" s="418"/>
      <c r="R645" s="62"/>
      <c r="S645" s="62"/>
      <c r="T645" s="62"/>
      <c r="U645" s="62"/>
      <c r="V645" s="417"/>
      <c r="W645" s="62"/>
      <c r="X645" s="415"/>
      <c r="Y645" s="417"/>
      <c r="Z645" s="415"/>
      <c r="AA645" s="417"/>
      <c r="AB645" s="62"/>
      <c r="AC645" s="62"/>
      <c r="AD645" s="62"/>
      <c r="AE645" s="62"/>
      <c r="AF645" s="62"/>
      <c r="AG645" s="62"/>
      <c r="AH645" s="62"/>
    </row>
    <row r="646" spans="14:34">
      <c r="N646" s="415"/>
      <c r="O646" s="417"/>
      <c r="P646" s="415"/>
      <c r="Q646" s="418"/>
      <c r="R646" s="62"/>
      <c r="S646" s="62"/>
      <c r="T646" s="62"/>
      <c r="U646" s="62"/>
      <c r="V646" s="417"/>
      <c r="W646" s="62"/>
      <c r="X646" s="415"/>
      <c r="Y646" s="417"/>
      <c r="Z646" s="415"/>
      <c r="AA646" s="417"/>
      <c r="AB646" s="62"/>
      <c r="AC646" s="62"/>
      <c r="AD646" s="62"/>
      <c r="AE646" s="62"/>
      <c r="AF646" s="62"/>
      <c r="AG646" s="62"/>
      <c r="AH646" s="62"/>
    </row>
    <row r="647" spans="14:34">
      <c r="N647" s="415"/>
      <c r="O647" s="417"/>
      <c r="P647" s="415"/>
      <c r="Q647" s="418"/>
      <c r="R647" s="62"/>
      <c r="S647" s="62"/>
      <c r="T647" s="62"/>
      <c r="U647" s="62"/>
      <c r="V647" s="417"/>
      <c r="W647" s="62"/>
      <c r="X647" s="415"/>
      <c r="Y647" s="417"/>
      <c r="Z647" s="415"/>
      <c r="AA647" s="417"/>
      <c r="AB647" s="62"/>
      <c r="AC647" s="62"/>
      <c r="AD647" s="62"/>
      <c r="AE647" s="62"/>
      <c r="AF647" s="62"/>
      <c r="AG647" s="62"/>
      <c r="AH647" s="62"/>
    </row>
    <row r="648" spans="14:34">
      <c r="N648" s="415"/>
      <c r="O648" s="417"/>
      <c r="P648" s="415"/>
      <c r="Q648" s="418"/>
      <c r="R648" s="62"/>
      <c r="S648" s="62"/>
      <c r="T648" s="62"/>
      <c r="U648" s="62"/>
      <c r="V648" s="417"/>
      <c r="W648" s="62"/>
      <c r="X648" s="415"/>
      <c r="Y648" s="417"/>
      <c r="Z648" s="415"/>
      <c r="AA648" s="417"/>
      <c r="AB648" s="62"/>
      <c r="AC648" s="62"/>
      <c r="AD648" s="62"/>
      <c r="AE648" s="62"/>
      <c r="AF648" s="62"/>
      <c r="AG648" s="62"/>
      <c r="AH648" s="62"/>
    </row>
    <row r="649" spans="14:34">
      <c r="N649" s="415"/>
      <c r="O649" s="417"/>
      <c r="P649" s="415"/>
      <c r="Q649" s="418"/>
      <c r="R649" s="62"/>
      <c r="S649" s="62"/>
      <c r="T649" s="62"/>
      <c r="U649" s="62"/>
      <c r="V649" s="417"/>
      <c r="W649" s="62"/>
      <c r="X649" s="415"/>
      <c r="Y649" s="417"/>
      <c r="Z649" s="415"/>
      <c r="AA649" s="417"/>
      <c r="AB649" s="62"/>
      <c r="AC649" s="62"/>
      <c r="AD649" s="62"/>
      <c r="AE649" s="62"/>
      <c r="AF649" s="62"/>
      <c r="AG649" s="62"/>
      <c r="AH649" s="62"/>
    </row>
    <row r="650" spans="14:34">
      <c r="N650" s="415"/>
      <c r="O650" s="417"/>
      <c r="P650" s="415"/>
      <c r="Q650" s="418"/>
      <c r="R650" s="62"/>
      <c r="S650" s="62"/>
      <c r="T650" s="62"/>
      <c r="U650" s="62"/>
      <c r="V650" s="417"/>
      <c r="W650" s="62"/>
      <c r="X650" s="415"/>
      <c r="Y650" s="417"/>
      <c r="Z650" s="415"/>
      <c r="AA650" s="417"/>
      <c r="AB650" s="62"/>
      <c r="AC650" s="62"/>
      <c r="AD650" s="62"/>
      <c r="AE650" s="62"/>
      <c r="AF650" s="62"/>
      <c r="AG650" s="62"/>
      <c r="AH650" s="62"/>
    </row>
    <row r="651" spans="14:34">
      <c r="N651" s="415"/>
      <c r="O651" s="417"/>
      <c r="P651" s="415"/>
      <c r="Q651" s="418"/>
      <c r="R651" s="62"/>
      <c r="S651" s="62"/>
      <c r="T651" s="62"/>
      <c r="U651" s="62"/>
      <c r="V651" s="417"/>
      <c r="W651" s="62"/>
      <c r="X651" s="415"/>
      <c r="Y651" s="417"/>
      <c r="Z651" s="415"/>
      <c r="AA651" s="417"/>
      <c r="AB651" s="62"/>
      <c r="AC651" s="62"/>
      <c r="AD651" s="62"/>
      <c r="AE651" s="62"/>
      <c r="AF651" s="62"/>
      <c r="AG651" s="62"/>
      <c r="AH651" s="62"/>
    </row>
    <row r="652" spans="14:34">
      <c r="N652" s="415"/>
      <c r="O652" s="417"/>
      <c r="P652" s="415"/>
      <c r="Q652" s="418"/>
      <c r="R652" s="62"/>
      <c r="S652" s="62"/>
      <c r="T652" s="62"/>
      <c r="U652" s="62"/>
      <c r="V652" s="417"/>
      <c r="W652" s="62"/>
      <c r="X652" s="415"/>
      <c r="Y652" s="417"/>
      <c r="Z652" s="415"/>
      <c r="AA652" s="417"/>
      <c r="AB652" s="62"/>
      <c r="AC652" s="62"/>
      <c r="AD652" s="62"/>
      <c r="AE652" s="62"/>
      <c r="AF652" s="62"/>
      <c r="AG652" s="62"/>
      <c r="AH652" s="62"/>
    </row>
    <row r="653" spans="14:34">
      <c r="N653" s="415"/>
      <c r="O653" s="417"/>
      <c r="P653" s="415"/>
      <c r="Q653" s="418"/>
      <c r="R653" s="62"/>
      <c r="S653" s="62"/>
      <c r="T653" s="62"/>
      <c r="U653" s="62"/>
      <c r="V653" s="417"/>
      <c r="W653" s="62"/>
      <c r="X653" s="415"/>
      <c r="Y653" s="417"/>
      <c r="Z653" s="415"/>
      <c r="AA653" s="417"/>
      <c r="AB653" s="62"/>
      <c r="AC653" s="62"/>
      <c r="AD653" s="62"/>
      <c r="AE653" s="62"/>
      <c r="AF653" s="62"/>
      <c r="AG653" s="62"/>
      <c r="AH653" s="62"/>
    </row>
    <row r="654" spans="14:34">
      <c r="N654" s="415"/>
      <c r="O654" s="417"/>
      <c r="P654" s="415"/>
      <c r="Q654" s="418"/>
      <c r="R654" s="62"/>
      <c r="S654" s="62"/>
      <c r="T654" s="62"/>
      <c r="U654" s="62"/>
      <c r="V654" s="417"/>
      <c r="W654" s="62"/>
      <c r="X654" s="415"/>
      <c r="Y654" s="417"/>
      <c r="Z654" s="415"/>
      <c r="AA654" s="417"/>
      <c r="AB654" s="62"/>
      <c r="AC654" s="62"/>
      <c r="AD654" s="62"/>
      <c r="AE654" s="62"/>
      <c r="AF654" s="62"/>
      <c r="AG654" s="62"/>
      <c r="AH654" s="62"/>
    </row>
    <row r="655" spans="14:34">
      <c r="N655" s="415"/>
      <c r="O655" s="417"/>
      <c r="P655" s="415"/>
      <c r="Q655" s="418"/>
      <c r="R655" s="62"/>
      <c r="S655" s="62"/>
      <c r="T655" s="62"/>
      <c r="U655" s="62"/>
      <c r="V655" s="417"/>
      <c r="W655" s="62"/>
      <c r="X655" s="415"/>
      <c r="Y655" s="417"/>
      <c r="Z655" s="415"/>
      <c r="AA655" s="417"/>
      <c r="AB655" s="62"/>
      <c r="AC655" s="62"/>
      <c r="AD655" s="62"/>
      <c r="AE655" s="62"/>
      <c r="AF655" s="62"/>
      <c r="AG655" s="62"/>
      <c r="AH655" s="62"/>
    </row>
    <row r="656" spans="14:34">
      <c r="N656" s="415"/>
      <c r="O656" s="417"/>
      <c r="P656" s="415"/>
      <c r="Q656" s="418"/>
      <c r="R656" s="62"/>
      <c r="S656" s="62"/>
      <c r="T656" s="62"/>
      <c r="U656" s="62"/>
      <c r="V656" s="417"/>
      <c r="W656" s="62"/>
      <c r="X656" s="415"/>
      <c r="Y656" s="417"/>
      <c r="Z656" s="415"/>
      <c r="AA656" s="417"/>
      <c r="AB656" s="62"/>
      <c r="AC656" s="62"/>
      <c r="AD656" s="62"/>
      <c r="AE656" s="62"/>
      <c r="AF656" s="62"/>
      <c r="AG656" s="62"/>
      <c r="AH656" s="62"/>
    </row>
    <row r="657" spans="14:34">
      <c r="N657" s="415"/>
      <c r="O657" s="417"/>
      <c r="P657" s="415"/>
      <c r="Q657" s="418"/>
      <c r="R657" s="62"/>
      <c r="S657" s="62"/>
      <c r="T657" s="62"/>
      <c r="U657" s="62"/>
      <c r="V657" s="417"/>
      <c r="W657" s="62"/>
      <c r="X657" s="415"/>
      <c r="Y657" s="417"/>
      <c r="Z657" s="415"/>
      <c r="AA657" s="417"/>
      <c r="AB657" s="62"/>
      <c r="AC657" s="62"/>
      <c r="AD657" s="62"/>
      <c r="AE657" s="62"/>
      <c r="AF657" s="62"/>
      <c r="AG657" s="62"/>
      <c r="AH657" s="62"/>
    </row>
    <row r="658" spans="14:34">
      <c r="N658" s="415"/>
      <c r="O658" s="417"/>
      <c r="P658" s="415"/>
      <c r="Q658" s="418"/>
      <c r="R658" s="62"/>
      <c r="S658" s="62"/>
      <c r="T658" s="62"/>
      <c r="U658" s="62"/>
      <c r="V658" s="417"/>
      <c r="W658" s="62"/>
      <c r="X658" s="415"/>
      <c r="Y658" s="417"/>
      <c r="Z658" s="415"/>
      <c r="AA658" s="417"/>
      <c r="AB658" s="62"/>
      <c r="AC658" s="62"/>
      <c r="AD658" s="62"/>
      <c r="AE658" s="62"/>
      <c r="AF658" s="62"/>
      <c r="AG658" s="62"/>
      <c r="AH658" s="62"/>
    </row>
    <row r="659" spans="14:34">
      <c r="N659" s="415"/>
      <c r="O659" s="417"/>
      <c r="P659" s="415"/>
      <c r="Q659" s="418"/>
      <c r="R659" s="62"/>
      <c r="S659" s="62"/>
      <c r="T659" s="62"/>
      <c r="U659" s="62"/>
      <c r="V659" s="417"/>
      <c r="W659" s="62"/>
      <c r="X659" s="415"/>
      <c r="Y659" s="417"/>
      <c r="Z659" s="415"/>
      <c r="AA659" s="417"/>
      <c r="AB659" s="62"/>
      <c r="AC659" s="62"/>
      <c r="AD659" s="62"/>
      <c r="AE659" s="62"/>
      <c r="AF659" s="62"/>
      <c r="AG659" s="62"/>
      <c r="AH659" s="62"/>
    </row>
    <row r="660" spans="14:34">
      <c r="N660" s="415"/>
      <c r="O660" s="417"/>
      <c r="P660" s="415"/>
      <c r="Q660" s="418"/>
      <c r="R660" s="62"/>
      <c r="S660" s="62"/>
      <c r="T660" s="62"/>
      <c r="U660" s="62"/>
      <c r="V660" s="417"/>
      <c r="W660" s="62"/>
      <c r="X660" s="415"/>
      <c r="Y660" s="417"/>
      <c r="Z660" s="415"/>
      <c r="AA660" s="417"/>
      <c r="AB660" s="62"/>
      <c r="AC660" s="62"/>
      <c r="AD660" s="62"/>
      <c r="AE660" s="62"/>
      <c r="AF660" s="62"/>
      <c r="AG660" s="62"/>
      <c r="AH660" s="62"/>
    </row>
    <row r="661" spans="14:34">
      <c r="N661" s="415"/>
      <c r="O661" s="417"/>
      <c r="P661" s="415"/>
      <c r="Q661" s="418"/>
      <c r="R661" s="62"/>
      <c r="S661" s="62"/>
      <c r="T661" s="62"/>
      <c r="U661" s="62"/>
      <c r="V661" s="417"/>
      <c r="W661" s="62"/>
      <c r="X661" s="415"/>
      <c r="Y661" s="417"/>
      <c r="Z661" s="415"/>
      <c r="AA661" s="417"/>
      <c r="AB661" s="62"/>
      <c r="AC661" s="62"/>
      <c r="AD661" s="62"/>
      <c r="AE661" s="62"/>
      <c r="AF661" s="62"/>
      <c r="AG661" s="62"/>
      <c r="AH661" s="62"/>
    </row>
    <row r="662" spans="14:34">
      <c r="N662" s="415"/>
      <c r="O662" s="417"/>
      <c r="P662" s="415"/>
      <c r="Q662" s="418"/>
      <c r="R662" s="62"/>
      <c r="S662" s="62"/>
      <c r="T662" s="62"/>
      <c r="U662" s="62"/>
      <c r="V662" s="417"/>
      <c r="W662" s="62"/>
      <c r="X662" s="415"/>
      <c r="Y662" s="417"/>
      <c r="Z662" s="415"/>
      <c r="AA662" s="417"/>
      <c r="AB662" s="62"/>
      <c r="AC662" s="62"/>
      <c r="AD662" s="62"/>
      <c r="AE662" s="62"/>
      <c r="AF662" s="62"/>
      <c r="AG662" s="62"/>
      <c r="AH662" s="62"/>
    </row>
    <row r="663" spans="14:34">
      <c r="N663" s="415"/>
      <c r="O663" s="417"/>
      <c r="P663" s="415"/>
      <c r="Q663" s="418"/>
      <c r="R663" s="62"/>
      <c r="S663" s="62"/>
      <c r="T663" s="62"/>
      <c r="U663" s="62"/>
      <c r="V663" s="417"/>
      <c r="W663" s="62"/>
      <c r="X663" s="415"/>
      <c r="Y663" s="417"/>
      <c r="Z663" s="415"/>
      <c r="AA663" s="417"/>
      <c r="AB663" s="62"/>
      <c r="AC663" s="62"/>
      <c r="AD663" s="62"/>
      <c r="AE663" s="62"/>
      <c r="AF663" s="62"/>
      <c r="AG663" s="62"/>
      <c r="AH663" s="62"/>
    </row>
    <row r="664" spans="14:34">
      <c r="N664" s="415"/>
      <c r="O664" s="417"/>
      <c r="P664" s="415"/>
      <c r="Q664" s="418"/>
      <c r="R664" s="62"/>
      <c r="S664" s="62"/>
      <c r="T664" s="62"/>
      <c r="U664" s="62"/>
      <c r="V664" s="417"/>
      <c r="W664" s="62"/>
      <c r="X664" s="415"/>
      <c r="Y664" s="417"/>
      <c r="Z664" s="415"/>
      <c r="AA664" s="417"/>
      <c r="AB664" s="62"/>
      <c r="AC664" s="62"/>
      <c r="AD664" s="62"/>
      <c r="AE664" s="62"/>
      <c r="AF664" s="62"/>
      <c r="AG664" s="62"/>
      <c r="AH664" s="62"/>
    </row>
    <row r="665" spans="14:34">
      <c r="N665" s="415"/>
      <c r="O665" s="417"/>
      <c r="P665" s="415"/>
      <c r="Q665" s="418"/>
      <c r="R665" s="62"/>
      <c r="S665" s="62"/>
      <c r="T665" s="62"/>
      <c r="U665" s="62"/>
      <c r="V665" s="417"/>
      <c r="W665" s="62"/>
      <c r="X665" s="415"/>
      <c r="Y665" s="417"/>
      <c r="Z665" s="415"/>
      <c r="AA665" s="417"/>
      <c r="AB665" s="62"/>
      <c r="AC665" s="62"/>
      <c r="AD665" s="62"/>
      <c r="AE665" s="62"/>
      <c r="AF665" s="62"/>
      <c r="AG665" s="62"/>
      <c r="AH665" s="62"/>
    </row>
    <row r="666" spans="14:34">
      <c r="N666" s="415"/>
      <c r="O666" s="417"/>
      <c r="P666" s="415"/>
      <c r="Q666" s="418"/>
      <c r="R666" s="62"/>
      <c r="S666" s="62"/>
      <c r="T666" s="62"/>
      <c r="U666" s="62"/>
      <c r="V666" s="417"/>
      <c r="W666" s="62"/>
      <c r="X666" s="415"/>
      <c r="Y666" s="417"/>
      <c r="Z666" s="415"/>
      <c r="AA666" s="417"/>
      <c r="AB666" s="62"/>
      <c r="AC666" s="62"/>
      <c r="AD666" s="62"/>
      <c r="AE666" s="62"/>
      <c r="AF666" s="62"/>
      <c r="AG666" s="62"/>
      <c r="AH666" s="62"/>
    </row>
    <row r="667" spans="14:34">
      <c r="N667" s="415"/>
      <c r="O667" s="417"/>
      <c r="P667" s="415"/>
      <c r="Q667" s="418"/>
      <c r="R667" s="62"/>
      <c r="S667" s="62"/>
      <c r="T667" s="62"/>
      <c r="U667" s="62"/>
      <c r="V667" s="417"/>
      <c r="W667" s="62"/>
      <c r="X667" s="415"/>
      <c r="Y667" s="417"/>
      <c r="Z667" s="415"/>
      <c r="AA667" s="417"/>
      <c r="AB667" s="62"/>
      <c r="AC667" s="62"/>
      <c r="AD667" s="62"/>
      <c r="AE667" s="62"/>
      <c r="AF667" s="62"/>
      <c r="AG667" s="62"/>
      <c r="AH667" s="62"/>
    </row>
    <row r="668" spans="14:34">
      <c r="N668" s="415"/>
      <c r="O668" s="417"/>
      <c r="P668" s="415"/>
      <c r="Q668" s="418"/>
      <c r="R668" s="62"/>
      <c r="S668" s="62"/>
      <c r="T668" s="62"/>
      <c r="U668" s="62"/>
      <c r="V668" s="417"/>
      <c r="W668" s="62"/>
      <c r="X668" s="415"/>
      <c r="Y668" s="417"/>
      <c r="Z668" s="415"/>
      <c r="AA668" s="417"/>
      <c r="AB668" s="62"/>
      <c r="AC668" s="62"/>
      <c r="AD668" s="62"/>
      <c r="AE668" s="62"/>
      <c r="AF668" s="62"/>
      <c r="AG668" s="62"/>
      <c r="AH668" s="62"/>
    </row>
    <row r="669" spans="14:34">
      <c r="N669" s="415"/>
      <c r="O669" s="417"/>
      <c r="P669" s="415"/>
      <c r="Q669" s="418"/>
      <c r="R669" s="62"/>
      <c r="S669" s="62"/>
      <c r="T669" s="62"/>
      <c r="U669" s="62"/>
      <c r="V669" s="417"/>
      <c r="W669" s="62"/>
      <c r="X669" s="415"/>
      <c r="Y669" s="417"/>
      <c r="Z669" s="415"/>
      <c r="AA669" s="417"/>
      <c r="AB669" s="62"/>
      <c r="AC669" s="62"/>
      <c r="AD669" s="62"/>
      <c r="AE669" s="62"/>
      <c r="AF669" s="62"/>
      <c r="AG669" s="62"/>
      <c r="AH669" s="62"/>
    </row>
    <row r="670" spans="14:34">
      <c r="N670" s="415"/>
      <c r="O670" s="417"/>
      <c r="P670" s="415"/>
      <c r="Q670" s="418"/>
      <c r="R670" s="62"/>
      <c r="S670" s="62"/>
      <c r="T670" s="62"/>
      <c r="U670" s="62"/>
      <c r="V670" s="417"/>
      <c r="W670" s="62"/>
      <c r="X670" s="415"/>
      <c r="Y670" s="417"/>
      <c r="Z670" s="415"/>
      <c r="AA670" s="417"/>
      <c r="AB670" s="62"/>
      <c r="AC670" s="62"/>
      <c r="AD670" s="62"/>
      <c r="AE670" s="62"/>
      <c r="AF670" s="62"/>
      <c r="AG670" s="62"/>
      <c r="AH670" s="62"/>
    </row>
    <row r="671" spans="14:34">
      <c r="N671" s="415"/>
      <c r="O671" s="417"/>
      <c r="P671" s="415"/>
      <c r="Q671" s="418"/>
      <c r="R671" s="62"/>
      <c r="S671" s="62"/>
      <c r="T671" s="62"/>
      <c r="U671" s="62"/>
      <c r="V671" s="417"/>
      <c r="W671" s="62"/>
      <c r="X671" s="415"/>
      <c r="Y671" s="417"/>
      <c r="Z671" s="415"/>
      <c r="AA671" s="417"/>
      <c r="AB671" s="62"/>
      <c r="AC671" s="62"/>
      <c r="AD671" s="62"/>
      <c r="AE671" s="62"/>
      <c r="AF671" s="62"/>
      <c r="AG671" s="62"/>
      <c r="AH671" s="62"/>
    </row>
    <row r="672" spans="14:34">
      <c r="N672" s="415"/>
      <c r="O672" s="417"/>
      <c r="P672" s="415"/>
      <c r="Q672" s="418"/>
      <c r="R672" s="62"/>
      <c r="S672" s="62"/>
      <c r="T672" s="62"/>
      <c r="U672" s="62"/>
      <c r="V672" s="417"/>
      <c r="W672" s="62"/>
      <c r="X672" s="415"/>
      <c r="Y672" s="417"/>
      <c r="Z672" s="415"/>
      <c r="AA672" s="417"/>
      <c r="AB672" s="62"/>
      <c r="AC672" s="62"/>
      <c r="AD672" s="62"/>
      <c r="AE672" s="62"/>
      <c r="AF672" s="62"/>
      <c r="AG672" s="62"/>
      <c r="AH672" s="62"/>
    </row>
    <row r="673" spans="14:34">
      <c r="N673" s="415"/>
      <c r="O673" s="417"/>
      <c r="P673" s="415"/>
      <c r="Q673" s="418"/>
      <c r="R673" s="62"/>
      <c r="S673" s="62"/>
      <c r="T673" s="62"/>
      <c r="U673" s="62"/>
      <c r="V673" s="417"/>
      <c r="W673" s="62"/>
      <c r="X673" s="415"/>
      <c r="Y673" s="417"/>
      <c r="Z673" s="415"/>
      <c r="AA673" s="417"/>
      <c r="AB673" s="62"/>
      <c r="AC673" s="62"/>
      <c r="AD673" s="62"/>
      <c r="AE673" s="62"/>
      <c r="AF673" s="62"/>
      <c r="AG673" s="62"/>
      <c r="AH673" s="62"/>
    </row>
    <row r="674" spans="14:34">
      <c r="N674" s="415"/>
      <c r="O674" s="417"/>
      <c r="P674" s="415"/>
      <c r="Q674" s="418"/>
      <c r="R674" s="62"/>
      <c r="S674" s="62"/>
      <c r="T674" s="62"/>
      <c r="U674" s="62"/>
      <c r="V674" s="417"/>
      <c r="W674" s="62"/>
      <c r="X674" s="415"/>
      <c r="Y674" s="417"/>
      <c r="Z674" s="415"/>
      <c r="AA674" s="417"/>
      <c r="AB674" s="62"/>
      <c r="AC674" s="62"/>
      <c r="AD674" s="62"/>
      <c r="AE674" s="62"/>
      <c r="AF674" s="62"/>
      <c r="AG674" s="62"/>
      <c r="AH674" s="62"/>
    </row>
    <row r="675" spans="14:34">
      <c r="N675" s="415"/>
      <c r="O675" s="417"/>
      <c r="P675" s="415"/>
      <c r="Q675" s="418"/>
      <c r="R675" s="62"/>
      <c r="S675" s="62"/>
      <c r="T675" s="62"/>
      <c r="U675" s="62"/>
      <c r="V675" s="417"/>
      <c r="W675" s="62"/>
      <c r="X675" s="415"/>
      <c r="Y675" s="417"/>
      <c r="Z675" s="415"/>
      <c r="AA675" s="417"/>
      <c r="AB675" s="62"/>
      <c r="AC675" s="62"/>
      <c r="AD675" s="62"/>
      <c r="AE675" s="62"/>
      <c r="AF675" s="62"/>
      <c r="AG675" s="62"/>
      <c r="AH675" s="62"/>
    </row>
    <row r="676" spans="14:34">
      <c r="N676" s="415"/>
      <c r="O676" s="417"/>
      <c r="P676" s="415"/>
      <c r="Q676" s="418"/>
      <c r="R676" s="62"/>
      <c r="S676" s="62"/>
      <c r="T676" s="62"/>
      <c r="U676" s="62"/>
      <c r="V676" s="417"/>
      <c r="W676" s="62"/>
      <c r="X676" s="415"/>
      <c r="Y676" s="417"/>
      <c r="Z676" s="415"/>
      <c r="AA676" s="417"/>
      <c r="AB676" s="62"/>
      <c r="AC676" s="62"/>
      <c r="AD676" s="62"/>
      <c r="AE676" s="62"/>
      <c r="AF676" s="62"/>
      <c r="AG676" s="62"/>
      <c r="AH676" s="62"/>
    </row>
    <row r="677" spans="14:34">
      <c r="N677" s="415"/>
      <c r="O677" s="417"/>
      <c r="P677" s="415"/>
      <c r="Q677" s="418"/>
      <c r="R677" s="62"/>
      <c r="S677" s="62"/>
      <c r="T677" s="62"/>
      <c r="U677" s="62"/>
      <c r="V677" s="417"/>
      <c r="W677" s="62"/>
      <c r="X677" s="415"/>
      <c r="Y677" s="417"/>
      <c r="Z677" s="415"/>
      <c r="AA677" s="417"/>
      <c r="AB677" s="62"/>
      <c r="AC677" s="62"/>
      <c r="AD677" s="62"/>
      <c r="AE677" s="62"/>
      <c r="AF677" s="62"/>
      <c r="AG677" s="62"/>
      <c r="AH677" s="62"/>
    </row>
    <row r="678" spans="14:34">
      <c r="N678" s="415"/>
      <c r="O678" s="417"/>
      <c r="P678" s="415"/>
      <c r="Q678" s="418"/>
      <c r="R678" s="62"/>
      <c r="S678" s="62"/>
      <c r="T678" s="62"/>
      <c r="U678" s="62"/>
      <c r="V678" s="417"/>
      <c r="W678" s="62"/>
      <c r="X678" s="415"/>
      <c r="Y678" s="417"/>
      <c r="Z678" s="415"/>
      <c r="AA678" s="417"/>
      <c r="AB678" s="62"/>
      <c r="AC678" s="62"/>
      <c r="AD678" s="62"/>
      <c r="AE678" s="62"/>
      <c r="AF678" s="62"/>
      <c r="AG678" s="62"/>
      <c r="AH678" s="62"/>
    </row>
    <row r="679" spans="14:34">
      <c r="N679" s="415"/>
      <c r="O679" s="417"/>
      <c r="P679" s="415"/>
      <c r="Q679" s="418"/>
      <c r="R679" s="62"/>
      <c r="S679" s="62"/>
      <c r="T679" s="62"/>
      <c r="U679" s="62"/>
      <c r="V679" s="417"/>
      <c r="W679" s="62"/>
      <c r="X679" s="415"/>
      <c r="Y679" s="417"/>
      <c r="Z679" s="415"/>
      <c r="AA679" s="417"/>
      <c r="AB679" s="62"/>
      <c r="AC679" s="62"/>
      <c r="AD679" s="62"/>
      <c r="AE679" s="62"/>
      <c r="AF679" s="62"/>
      <c r="AG679" s="62"/>
      <c r="AH679" s="62"/>
    </row>
    <row r="680" spans="14:34">
      <c r="N680" s="415"/>
      <c r="O680" s="417"/>
      <c r="P680" s="415"/>
      <c r="Q680" s="418"/>
      <c r="R680" s="62"/>
      <c r="S680" s="62"/>
      <c r="T680" s="62"/>
      <c r="U680" s="62"/>
      <c r="V680" s="417"/>
      <c r="W680" s="62"/>
      <c r="X680" s="415"/>
      <c r="Y680" s="417"/>
      <c r="Z680" s="415"/>
      <c r="AA680" s="417"/>
      <c r="AB680" s="62"/>
      <c r="AC680" s="62"/>
      <c r="AD680" s="62"/>
      <c r="AE680" s="62"/>
      <c r="AF680" s="62"/>
      <c r="AG680" s="62"/>
      <c r="AH680" s="62"/>
    </row>
    <row r="681" spans="14:34">
      <c r="N681" s="415"/>
      <c r="O681" s="417"/>
      <c r="P681" s="415"/>
      <c r="Q681" s="418"/>
      <c r="R681" s="62"/>
      <c r="S681" s="62"/>
      <c r="T681" s="62"/>
      <c r="U681" s="62"/>
      <c r="V681" s="417"/>
      <c r="W681" s="62"/>
      <c r="X681" s="415"/>
      <c r="Y681" s="417"/>
      <c r="Z681" s="415"/>
      <c r="AA681" s="417"/>
      <c r="AB681" s="62"/>
      <c r="AC681" s="62"/>
      <c r="AD681" s="62"/>
      <c r="AE681" s="62"/>
      <c r="AF681" s="62"/>
      <c r="AG681" s="62"/>
      <c r="AH681" s="62"/>
    </row>
    <row r="682" spans="14:34">
      <c r="N682" s="415"/>
      <c r="O682" s="417"/>
      <c r="P682" s="415"/>
      <c r="Q682" s="418"/>
      <c r="R682" s="62"/>
      <c r="S682" s="62"/>
      <c r="T682" s="62"/>
      <c r="U682" s="62"/>
      <c r="V682" s="417"/>
      <c r="W682" s="62"/>
      <c r="X682" s="415"/>
      <c r="Y682" s="417"/>
      <c r="Z682" s="415"/>
      <c r="AA682" s="417"/>
      <c r="AB682" s="62"/>
      <c r="AC682" s="62"/>
      <c r="AD682" s="62"/>
      <c r="AE682" s="62"/>
      <c r="AF682" s="62"/>
      <c r="AG682" s="62"/>
      <c r="AH682" s="62"/>
    </row>
    <row r="683" spans="14:34">
      <c r="N683" s="415"/>
      <c r="O683" s="417"/>
      <c r="P683" s="415"/>
      <c r="Q683" s="418"/>
      <c r="R683" s="62"/>
      <c r="S683" s="62"/>
      <c r="T683" s="62"/>
      <c r="U683" s="62"/>
      <c r="V683" s="417"/>
      <c r="W683" s="62"/>
      <c r="X683" s="415"/>
      <c r="Y683" s="417"/>
      <c r="Z683" s="415"/>
      <c r="AA683" s="417"/>
      <c r="AB683" s="62"/>
      <c r="AC683" s="62"/>
      <c r="AD683" s="62"/>
      <c r="AE683" s="62"/>
      <c r="AF683" s="62"/>
      <c r="AG683" s="62"/>
      <c r="AH683" s="62"/>
    </row>
    <row r="684" spans="14:34">
      <c r="N684" s="415"/>
      <c r="O684" s="417"/>
      <c r="P684" s="415"/>
      <c r="Q684" s="418"/>
      <c r="R684" s="62"/>
      <c r="S684" s="62"/>
      <c r="T684" s="62"/>
      <c r="U684" s="62"/>
      <c r="V684" s="417"/>
      <c r="W684" s="62"/>
      <c r="X684" s="415"/>
      <c r="Y684" s="417"/>
      <c r="Z684" s="415"/>
      <c r="AA684" s="417"/>
      <c r="AB684" s="62"/>
      <c r="AC684" s="62"/>
      <c r="AD684" s="62"/>
      <c r="AE684" s="62"/>
      <c r="AF684" s="62"/>
      <c r="AG684" s="62"/>
      <c r="AH684" s="62"/>
    </row>
    <row r="685" spans="14:34">
      <c r="N685" s="415"/>
      <c r="O685" s="417"/>
      <c r="P685" s="415"/>
      <c r="Q685" s="418"/>
      <c r="R685" s="62"/>
      <c r="S685" s="62"/>
      <c r="T685" s="62"/>
      <c r="U685" s="62"/>
      <c r="V685" s="417"/>
      <c r="W685" s="62"/>
      <c r="X685" s="415"/>
      <c r="Y685" s="417"/>
      <c r="Z685" s="415"/>
      <c r="AA685" s="417"/>
      <c r="AB685" s="62"/>
      <c r="AC685" s="62"/>
      <c r="AD685" s="62"/>
      <c r="AE685" s="62"/>
      <c r="AF685" s="62"/>
      <c r="AG685" s="62"/>
      <c r="AH685" s="62"/>
    </row>
    <row r="686" spans="14:34">
      <c r="N686" s="415"/>
      <c r="O686" s="417"/>
      <c r="P686" s="415"/>
      <c r="Q686" s="418"/>
      <c r="R686" s="62"/>
      <c r="S686" s="62"/>
      <c r="T686" s="62"/>
      <c r="U686" s="62"/>
      <c r="V686" s="417"/>
      <c r="W686" s="62"/>
      <c r="X686" s="415"/>
      <c r="Y686" s="417"/>
      <c r="Z686" s="415"/>
      <c r="AA686" s="417"/>
      <c r="AB686" s="62"/>
      <c r="AC686" s="62"/>
      <c r="AD686" s="62"/>
      <c r="AE686" s="62"/>
      <c r="AF686" s="62"/>
      <c r="AG686" s="62"/>
      <c r="AH686" s="62"/>
    </row>
    <row r="687" spans="14:34">
      <c r="N687" s="415"/>
      <c r="O687" s="417"/>
      <c r="P687" s="415"/>
      <c r="Q687" s="418"/>
      <c r="R687" s="62"/>
      <c r="S687" s="62"/>
      <c r="T687" s="62"/>
      <c r="U687" s="62"/>
      <c r="V687" s="417"/>
      <c r="W687" s="62"/>
      <c r="X687" s="415"/>
      <c r="Y687" s="417"/>
      <c r="Z687" s="415"/>
      <c r="AA687" s="417"/>
      <c r="AB687" s="62"/>
      <c r="AC687" s="62"/>
      <c r="AD687" s="62"/>
      <c r="AE687" s="62"/>
      <c r="AF687" s="62"/>
      <c r="AG687" s="62"/>
      <c r="AH687" s="62"/>
    </row>
    <row r="688" spans="14:34">
      <c r="N688" s="415"/>
      <c r="O688" s="417"/>
      <c r="P688" s="415"/>
      <c r="Q688" s="418"/>
      <c r="R688" s="62"/>
      <c r="S688" s="62"/>
      <c r="T688" s="62"/>
      <c r="U688" s="62"/>
      <c r="V688" s="417"/>
      <c r="W688" s="62"/>
      <c r="X688" s="415"/>
      <c r="Y688" s="417"/>
      <c r="Z688" s="415"/>
      <c r="AA688" s="417"/>
      <c r="AB688" s="62"/>
      <c r="AC688" s="62"/>
      <c r="AD688" s="62"/>
      <c r="AE688" s="62"/>
      <c r="AF688" s="62"/>
      <c r="AG688" s="62"/>
      <c r="AH688" s="62"/>
    </row>
    <row r="689" spans="14:34">
      <c r="N689" s="415"/>
      <c r="O689" s="417"/>
      <c r="P689" s="415"/>
      <c r="Q689" s="418"/>
      <c r="R689" s="62"/>
      <c r="S689" s="62"/>
      <c r="T689" s="62"/>
      <c r="U689" s="62"/>
      <c r="V689" s="417"/>
      <c r="W689" s="62"/>
      <c r="X689" s="415"/>
      <c r="Y689" s="417"/>
      <c r="Z689" s="415"/>
      <c r="AA689" s="417"/>
      <c r="AB689" s="62"/>
      <c r="AC689" s="62"/>
      <c r="AD689" s="62"/>
      <c r="AE689" s="62"/>
      <c r="AF689" s="62"/>
      <c r="AG689" s="62"/>
      <c r="AH689" s="62"/>
    </row>
    <row r="690" spans="14:34">
      <c r="N690" s="415"/>
      <c r="O690" s="417"/>
      <c r="P690" s="415"/>
      <c r="Q690" s="418"/>
      <c r="R690" s="62"/>
      <c r="S690" s="62"/>
      <c r="T690" s="62"/>
      <c r="U690" s="62"/>
      <c r="V690" s="417"/>
      <c r="W690" s="62"/>
      <c r="X690" s="415"/>
      <c r="Y690" s="417"/>
      <c r="Z690" s="415"/>
      <c r="AA690" s="417"/>
      <c r="AB690" s="62"/>
      <c r="AC690" s="62"/>
      <c r="AD690" s="62"/>
      <c r="AE690" s="62"/>
      <c r="AF690" s="62"/>
      <c r="AG690" s="62"/>
      <c r="AH690" s="62"/>
    </row>
    <row r="691" spans="14:34">
      <c r="N691" s="415"/>
      <c r="O691" s="417"/>
      <c r="P691" s="415"/>
      <c r="Q691" s="418"/>
      <c r="R691" s="62"/>
      <c r="S691" s="62"/>
      <c r="T691" s="62"/>
      <c r="U691" s="62"/>
      <c r="V691" s="417"/>
      <c r="W691" s="62"/>
      <c r="X691" s="415"/>
      <c r="Y691" s="417"/>
      <c r="Z691" s="415"/>
      <c r="AA691" s="417"/>
      <c r="AB691" s="62"/>
      <c r="AC691" s="62"/>
      <c r="AD691" s="62"/>
      <c r="AE691" s="62"/>
      <c r="AF691" s="62"/>
      <c r="AG691" s="62"/>
      <c r="AH691" s="62"/>
    </row>
    <row r="692" spans="14:34">
      <c r="N692" s="415"/>
      <c r="O692" s="417"/>
      <c r="P692" s="415"/>
      <c r="Q692" s="418"/>
      <c r="R692" s="62"/>
      <c r="S692" s="62"/>
      <c r="T692" s="62"/>
      <c r="U692" s="62"/>
      <c r="V692" s="417"/>
      <c r="W692" s="62"/>
      <c r="X692" s="415"/>
      <c r="Y692" s="417"/>
      <c r="Z692" s="415"/>
      <c r="AA692" s="417"/>
      <c r="AB692" s="62"/>
      <c r="AC692" s="62"/>
      <c r="AD692" s="62"/>
      <c r="AE692" s="62"/>
      <c r="AF692" s="62"/>
      <c r="AG692" s="62"/>
      <c r="AH692" s="62"/>
    </row>
    <row r="693" spans="14:34">
      <c r="N693" s="415"/>
      <c r="O693" s="417"/>
      <c r="P693" s="415"/>
      <c r="Q693" s="418"/>
      <c r="R693" s="62"/>
      <c r="S693" s="62"/>
      <c r="T693" s="62"/>
      <c r="U693" s="62"/>
      <c r="V693" s="417"/>
      <c r="W693" s="62"/>
      <c r="X693" s="415"/>
      <c r="Y693" s="417"/>
      <c r="Z693" s="415"/>
      <c r="AA693" s="417"/>
      <c r="AB693" s="62"/>
      <c r="AC693" s="62"/>
      <c r="AD693" s="62"/>
      <c r="AE693" s="62"/>
      <c r="AF693" s="62"/>
      <c r="AG693" s="62"/>
      <c r="AH693" s="62"/>
    </row>
    <row r="694" spans="14:34">
      <c r="N694" s="415"/>
      <c r="O694" s="417"/>
      <c r="P694" s="415"/>
      <c r="Q694" s="418"/>
      <c r="R694" s="62"/>
      <c r="S694" s="62"/>
      <c r="T694" s="62"/>
      <c r="U694" s="62"/>
      <c r="V694" s="417"/>
      <c r="W694" s="62"/>
      <c r="X694" s="415"/>
      <c r="Y694" s="417"/>
      <c r="Z694" s="415"/>
      <c r="AA694" s="417"/>
      <c r="AB694" s="62"/>
      <c r="AC694" s="62"/>
      <c r="AD694" s="62"/>
      <c r="AE694" s="62"/>
      <c r="AF694" s="62"/>
      <c r="AG694" s="62"/>
      <c r="AH694" s="62"/>
    </row>
    <row r="695" spans="14:34">
      <c r="N695" s="415"/>
      <c r="O695" s="417"/>
      <c r="P695" s="415"/>
      <c r="Q695" s="418"/>
      <c r="R695" s="62"/>
      <c r="S695" s="62"/>
      <c r="T695" s="62"/>
      <c r="U695" s="62"/>
      <c r="V695" s="417"/>
      <c r="W695" s="62"/>
      <c r="X695" s="415"/>
      <c r="Y695" s="417"/>
      <c r="Z695" s="415"/>
      <c r="AA695" s="417"/>
      <c r="AB695" s="62"/>
      <c r="AC695" s="62"/>
      <c r="AD695" s="62"/>
      <c r="AE695" s="62"/>
      <c r="AF695" s="62"/>
      <c r="AG695" s="62"/>
      <c r="AH695" s="62"/>
    </row>
    <row r="696" spans="14:34">
      <c r="N696" s="415"/>
      <c r="O696" s="417"/>
      <c r="P696" s="415"/>
      <c r="Q696" s="418"/>
      <c r="R696" s="62"/>
      <c r="S696" s="62"/>
      <c r="T696" s="62"/>
      <c r="U696" s="62"/>
      <c r="V696" s="417"/>
      <c r="W696" s="62"/>
      <c r="X696" s="415"/>
      <c r="Y696" s="417"/>
      <c r="Z696" s="415"/>
      <c r="AA696" s="417"/>
      <c r="AB696" s="62"/>
      <c r="AC696" s="62"/>
      <c r="AD696" s="62"/>
      <c r="AE696" s="62"/>
      <c r="AF696" s="62"/>
      <c r="AG696" s="62"/>
      <c r="AH696" s="62"/>
    </row>
    <row r="697" spans="14:34">
      <c r="N697" s="415"/>
      <c r="O697" s="417"/>
      <c r="P697" s="415"/>
      <c r="Q697" s="418"/>
      <c r="R697" s="62"/>
      <c r="S697" s="62"/>
      <c r="T697" s="62"/>
      <c r="U697" s="62"/>
      <c r="V697" s="417"/>
      <c r="W697" s="62"/>
      <c r="X697" s="415"/>
      <c r="Y697" s="417"/>
      <c r="Z697" s="415"/>
      <c r="AA697" s="417"/>
      <c r="AB697" s="62"/>
      <c r="AC697" s="62"/>
      <c r="AD697" s="62"/>
      <c r="AE697" s="62"/>
      <c r="AF697" s="62"/>
      <c r="AG697" s="62"/>
      <c r="AH697" s="62"/>
    </row>
    <row r="698" spans="14:34">
      <c r="N698" s="415"/>
      <c r="O698" s="417"/>
      <c r="P698" s="415"/>
      <c r="Q698" s="418"/>
      <c r="R698" s="62"/>
      <c r="S698" s="62"/>
      <c r="T698" s="62"/>
      <c r="U698" s="62"/>
      <c r="V698" s="417"/>
      <c r="W698" s="62"/>
      <c r="X698" s="415"/>
      <c r="Y698" s="417"/>
      <c r="Z698" s="415"/>
      <c r="AA698" s="417"/>
      <c r="AB698" s="62"/>
      <c r="AC698" s="62"/>
      <c r="AD698" s="62"/>
      <c r="AE698" s="62"/>
      <c r="AF698" s="62"/>
      <c r="AG698" s="62"/>
      <c r="AH698" s="62"/>
    </row>
    <row r="699" spans="14:34">
      <c r="N699" s="415"/>
      <c r="O699" s="417"/>
      <c r="P699" s="415"/>
      <c r="Q699" s="418"/>
      <c r="R699" s="62"/>
      <c r="S699" s="62"/>
      <c r="T699" s="62"/>
      <c r="U699" s="62"/>
      <c r="V699" s="417"/>
      <c r="W699" s="62"/>
      <c r="X699" s="415"/>
      <c r="Y699" s="417"/>
      <c r="Z699" s="415"/>
      <c r="AA699" s="417"/>
      <c r="AB699" s="62"/>
      <c r="AC699" s="62"/>
      <c r="AD699" s="62"/>
      <c r="AE699" s="62"/>
      <c r="AF699" s="62"/>
      <c r="AG699" s="62"/>
      <c r="AH699" s="62"/>
    </row>
    <row r="700" spans="14:34">
      <c r="N700" s="415"/>
      <c r="O700" s="417"/>
      <c r="P700" s="415"/>
      <c r="Q700" s="418"/>
      <c r="R700" s="62"/>
      <c r="S700" s="62"/>
      <c r="T700" s="62"/>
      <c r="U700" s="62"/>
      <c r="V700" s="417"/>
      <c r="W700" s="62"/>
      <c r="X700" s="415"/>
      <c r="Y700" s="417"/>
      <c r="Z700" s="415"/>
      <c r="AA700" s="417"/>
      <c r="AB700" s="62"/>
      <c r="AC700" s="62"/>
      <c r="AD700" s="62"/>
      <c r="AE700" s="62"/>
      <c r="AF700" s="62"/>
      <c r="AG700" s="62"/>
      <c r="AH700" s="62"/>
    </row>
    <row r="701" spans="14:34">
      <c r="N701" s="415"/>
      <c r="O701" s="417"/>
      <c r="P701" s="415"/>
      <c r="Q701" s="418"/>
      <c r="R701" s="62"/>
      <c r="S701" s="62"/>
      <c r="T701" s="62"/>
      <c r="U701" s="62"/>
      <c r="V701" s="417"/>
      <c r="W701" s="62"/>
      <c r="X701" s="415"/>
      <c r="Y701" s="417"/>
      <c r="Z701" s="415"/>
      <c r="AA701" s="417"/>
      <c r="AB701" s="62"/>
      <c r="AC701" s="62"/>
      <c r="AD701" s="62"/>
      <c r="AE701" s="62"/>
      <c r="AF701" s="62"/>
      <c r="AG701" s="62"/>
      <c r="AH701" s="62"/>
    </row>
    <row r="702" spans="14:34">
      <c r="N702" s="415"/>
      <c r="O702" s="417"/>
      <c r="P702" s="415"/>
      <c r="Q702" s="418"/>
      <c r="R702" s="62"/>
      <c r="S702" s="62"/>
      <c r="T702" s="62"/>
      <c r="U702" s="62"/>
      <c r="V702" s="417"/>
      <c r="W702" s="62"/>
      <c r="X702" s="415"/>
      <c r="Y702" s="417"/>
      <c r="Z702" s="415"/>
      <c r="AA702" s="417"/>
      <c r="AB702" s="62"/>
      <c r="AC702" s="62"/>
      <c r="AD702" s="62"/>
      <c r="AE702" s="62"/>
      <c r="AF702" s="62"/>
      <c r="AG702" s="62"/>
      <c r="AH702" s="62"/>
    </row>
    <row r="703" spans="14:34">
      <c r="N703" s="415"/>
      <c r="O703" s="417"/>
      <c r="P703" s="415"/>
      <c r="Q703" s="418"/>
      <c r="R703" s="62"/>
      <c r="S703" s="62"/>
      <c r="T703" s="62"/>
      <c r="U703" s="62"/>
      <c r="V703" s="417"/>
      <c r="W703" s="62"/>
      <c r="X703" s="415"/>
      <c r="Y703" s="417"/>
      <c r="Z703" s="415"/>
      <c r="AA703" s="417"/>
      <c r="AB703" s="62"/>
      <c r="AC703" s="62"/>
      <c r="AD703" s="62"/>
      <c r="AE703" s="62"/>
      <c r="AF703" s="62"/>
      <c r="AG703" s="62"/>
      <c r="AH703" s="62"/>
    </row>
    <row r="704" spans="14:34">
      <c r="N704" s="415"/>
      <c r="O704" s="417"/>
      <c r="P704" s="415"/>
      <c r="Q704" s="418"/>
      <c r="R704" s="62"/>
      <c r="S704" s="62"/>
      <c r="T704" s="62"/>
      <c r="U704" s="62"/>
      <c r="V704" s="417"/>
      <c r="W704" s="62"/>
      <c r="X704" s="415"/>
      <c r="Y704" s="417"/>
      <c r="Z704" s="415"/>
      <c r="AA704" s="417"/>
      <c r="AB704" s="62"/>
      <c r="AC704" s="62"/>
      <c r="AD704" s="62"/>
      <c r="AE704" s="62"/>
      <c r="AF704" s="62"/>
      <c r="AG704" s="62"/>
      <c r="AH704" s="62"/>
    </row>
    <row r="705" spans="14:34">
      <c r="N705" s="415"/>
      <c r="O705" s="417"/>
      <c r="P705" s="415"/>
      <c r="Q705" s="418"/>
      <c r="R705" s="62"/>
      <c r="S705" s="62"/>
      <c r="T705" s="62"/>
      <c r="U705" s="62"/>
      <c r="V705" s="417"/>
      <c r="W705" s="62"/>
      <c r="X705" s="415"/>
      <c r="Y705" s="417"/>
      <c r="Z705" s="415"/>
      <c r="AA705" s="417"/>
      <c r="AB705" s="62"/>
      <c r="AC705" s="62"/>
      <c r="AD705" s="62"/>
      <c r="AE705" s="62"/>
      <c r="AF705" s="62"/>
      <c r="AG705" s="62"/>
      <c r="AH705" s="62"/>
    </row>
    <row r="706" spans="14:34">
      <c r="N706" s="415"/>
      <c r="O706" s="417"/>
      <c r="P706" s="415"/>
      <c r="Q706" s="418"/>
      <c r="R706" s="62"/>
      <c r="S706" s="62"/>
      <c r="T706" s="62"/>
      <c r="U706" s="62"/>
      <c r="V706" s="417"/>
      <c r="W706" s="62"/>
      <c r="X706" s="415"/>
      <c r="Y706" s="417"/>
      <c r="Z706" s="415"/>
      <c r="AA706" s="417"/>
      <c r="AB706" s="62"/>
      <c r="AC706" s="62"/>
      <c r="AD706" s="62"/>
      <c r="AE706" s="62"/>
      <c r="AF706" s="62"/>
      <c r="AG706" s="62"/>
      <c r="AH706" s="62"/>
    </row>
    <row r="707" spans="14:34">
      <c r="N707" s="415"/>
      <c r="O707" s="417"/>
      <c r="P707" s="415"/>
      <c r="Q707" s="418"/>
      <c r="R707" s="62"/>
      <c r="S707" s="62"/>
      <c r="T707" s="62"/>
      <c r="U707" s="62"/>
      <c r="V707" s="417"/>
      <c r="W707" s="62"/>
      <c r="X707" s="415"/>
      <c r="Y707" s="417"/>
      <c r="Z707" s="415"/>
      <c r="AA707" s="417"/>
      <c r="AB707" s="62"/>
      <c r="AC707" s="62"/>
      <c r="AD707" s="62"/>
      <c r="AE707" s="62"/>
      <c r="AF707" s="62"/>
      <c r="AG707" s="62"/>
      <c r="AH707" s="62"/>
    </row>
    <row r="708" spans="14:34">
      <c r="N708" s="415"/>
      <c r="O708" s="417"/>
      <c r="P708" s="415"/>
      <c r="Q708" s="418"/>
      <c r="R708" s="62"/>
      <c r="S708" s="62"/>
      <c r="T708" s="62"/>
      <c r="U708" s="62"/>
      <c r="V708" s="417"/>
      <c r="W708" s="62"/>
      <c r="X708" s="415"/>
      <c r="Y708" s="417"/>
      <c r="Z708" s="415"/>
      <c r="AA708" s="417"/>
      <c r="AB708" s="62"/>
      <c r="AC708" s="62"/>
      <c r="AD708" s="62"/>
      <c r="AE708" s="62"/>
      <c r="AF708" s="62"/>
      <c r="AG708" s="62"/>
      <c r="AH708" s="62"/>
    </row>
    <row r="709" spans="14:34">
      <c r="N709" s="415"/>
      <c r="O709" s="417"/>
      <c r="P709" s="415"/>
      <c r="Q709" s="418"/>
      <c r="R709" s="62"/>
      <c r="S709" s="62"/>
      <c r="T709" s="62"/>
      <c r="U709" s="62"/>
      <c r="V709" s="417"/>
      <c r="W709" s="62"/>
      <c r="X709" s="415"/>
      <c r="Y709" s="417"/>
      <c r="Z709" s="415"/>
      <c r="AA709" s="417"/>
      <c r="AB709" s="62"/>
      <c r="AC709" s="62"/>
      <c r="AD709" s="62"/>
      <c r="AE709" s="62"/>
      <c r="AF709" s="62"/>
      <c r="AG709" s="62"/>
      <c r="AH709" s="62"/>
    </row>
    <row r="710" spans="14:34">
      <c r="N710" s="415"/>
      <c r="O710" s="417"/>
      <c r="P710" s="415"/>
      <c r="Q710" s="418"/>
      <c r="R710" s="62"/>
      <c r="S710" s="62"/>
      <c r="T710" s="62"/>
      <c r="U710" s="62"/>
      <c r="V710" s="417"/>
      <c r="W710" s="62"/>
      <c r="X710" s="415"/>
      <c r="Y710" s="417"/>
      <c r="Z710" s="415"/>
      <c r="AA710" s="417"/>
      <c r="AB710" s="62"/>
      <c r="AC710" s="62"/>
      <c r="AD710" s="62"/>
      <c r="AE710" s="62"/>
      <c r="AF710" s="62"/>
      <c r="AG710" s="62"/>
      <c r="AH710" s="62"/>
    </row>
    <row r="711" spans="14:34">
      <c r="N711" s="415"/>
      <c r="O711" s="417"/>
      <c r="P711" s="415"/>
      <c r="Q711" s="418"/>
      <c r="R711" s="62"/>
      <c r="S711" s="62"/>
      <c r="T711" s="62"/>
      <c r="U711" s="62"/>
      <c r="V711" s="417"/>
      <c r="W711" s="62"/>
      <c r="X711" s="415"/>
      <c r="Y711" s="417"/>
      <c r="Z711" s="415"/>
      <c r="AA711" s="417"/>
      <c r="AB711" s="62"/>
      <c r="AC711" s="62"/>
      <c r="AD711" s="62"/>
      <c r="AE711" s="62"/>
      <c r="AF711" s="62"/>
      <c r="AG711" s="62"/>
      <c r="AH711" s="62"/>
    </row>
    <row r="712" spans="14:34">
      <c r="N712" s="415"/>
      <c r="O712" s="417"/>
      <c r="P712" s="415"/>
      <c r="Q712" s="418"/>
      <c r="R712" s="62"/>
      <c r="S712" s="62"/>
      <c r="T712" s="62"/>
      <c r="U712" s="62"/>
      <c r="V712" s="417"/>
      <c r="W712" s="62"/>
      <c r="X712" s="415"/>
      <c r="Y712" s="417"/>
      <c r="Z712" s="415"/>
      <c r="AA712" s="417"/>
      <c r="AB712" s="62"/>
      <c r="AC712" s="62"/>
      <c r="AD712" s="62"/>
      <c r="AE712" s="62"/>
      <c r="AF712" s="62"/>
      <c r="AG712" s="62"/>
      <c r="AH712" s="62"/>
    </row>
    <row r="713" spans="14:34">
      <c r="N713" s="415"/>
      <c r="O713" s="417"/>
      <c r="P713" s="415"/>
      <c r="Q713" s="418"/>
      <c r="R713" s="62"/>
      <c r="S713" s="62"/>
      <c r="T713" s="62"/>
      <c r="U713" s="62"/>
      <c r="V713" s="417"/>
      <c r="W713" s="62"/>
      <c r="X713" s="415"/>
      <c r="Y713" s="417"/>
      <c r="Z713" s="415"/>
      <c r="AA713" s="417"/>
      <c r="AB713" s="62"/>
      <c r="AC713" s="62"/>
      <c r="AD713" s="62"/>
      <c r="AE713" s="62"/>
      <c r="AF713" s="62"/>
      <c r="AG713" s="62"/>
      <c r="AH713" s="62"/>
    </row>
    <row r="714" spans="14:34">
      <c r="N714" s="415"/>
      <c r="O714" s="417"/>
      <c r="P714" s="415"/>
      <c r="Q714" s="418"/>
      <c r="R714" s="62"/>
      <c r="S714" s="62"/>
      <c r="T714" s="62"/>
      <c r="U714" s="62"/>
      <c r="V714" s="417"/>
      <c r="W714" s="62"/>
      <c r="X714" s="415"/>
      <c r="Y714" s="417"/>
      <c r="Z714" s="415"/>
      <c r="AA714" s="417"/>
      <c r="AB714" s="62"/>
      <c r="AC714" s="62"/>
      <c r="AD714" s="62"/>
      <c r="AE714" s="62"/>
      <c r="AF714" s="62"/>
      <c r="AG714" s="62"/>
      <c r="AH714" s="62"/>
    </row>
    <row r="715" spans="14:34">
      <c r="N715" s="415"/>
      <c r="O715" s="417"/>
      <c r="P715" s="415"/>
      <c r="Q715" s="418"/>
      <c r="R715" s="62"/>
      <c r="S715" s="62"/>
      <c r="T715" s="62"/>
      <c r="U715" s="62"/>
      <c r="V715" s="417"/>
      <c r="W715" s="62"/>
      <c r="X715" s="415"/>
      <c r="Y715" s="417"/>
      <c r="Z715" s="415"/>
      <c r="AA715" s="417"/>
      <c r="AB715" s="62"/>
      <c r="AC715" s="62"/>
      <c r="AD715" s="62"/>
      <c r="AE715" s="62"/>
      <c r="AF715" s="62"/>
      <c r="AG715" s="62"/>
      <c r="AH715" s="62"/>
    </row>
    <row r="716" spans="14:34">
      <c r="N716" s="415"/>
      <c r="O716" s="417"/>
      <c r="P716" s="415"/>
      <c r="Q716" s="418"/>
      <c r="R716" s="62"/>
      <c r="S716" s="62"/>
      <c r="T716" s="62"/>
      <c r="U716" s="62"/>
      <c r="V716" s="417"/>
      <c r="W716" s="62"/>
      <c r="X716" s="415"/>
      <c r="Y716" s="417"/>
      <c r="Z716" s="415"/>
      <c r="AA716" s="417"/>
      <c r="AB716" s="62"/>
      <c r="AC716" s="62"/>
      <c r="AD716" s="62"/>
      <c r="AE716" s="62"/>
      <c r="AF716" s="62"/>
      <c r="AG716" s="62"/>
      <c r="AH716" s="62"/>
    </row>
    <row r="717" spans="14:34">
      <c r="N717" s="415"/>
      <c r="O717" s="417"/>
      <c r="P717" s="415"/>
      <c r="Q717" s="418"/>
      <c r="R717" s="62"/>
      <c r="S717" s="62"/>
      <c r="T717" s="62"/>
      <c r="U717" s="62"/>
      <c r="V717" s="417"/>
      <c r="W717" s="62"/>
      <c r="X717" s="415"/>
      <c r="Y717" s="417"/>
      <c r="Z717" s="415"/>
      <c r="AA717" s="417"/>
      <c r="AB717" s="62"/>
      <c r="AC717" s="62"/>
      <c r="AD717" s="62"/>
      <c r="AE717" s="62"/>
      <c r="AF717" s="62"/>
      <c r="AG717" s="62"/>
      <c r="AH717" s="62"/>
    </row>
    <row r="718" spans="14:34">
      <c r="N718" s="415"/>
      <c r="O718" s="417"/>
      <c r="P718" s="415"/>
      <c r="Q718" s="418"/>
      <c r="R718" s="62"/>
      <c r="S718" s="62"/>
      <c r="T718" s="62"/>
      <c r="U718" s="62"/>
      <c r="V718" s="417"/>
      <c r="W718" s="62"/>
      <c r="X718" s="415"/>
      <c r="Y718" s="417"/>
      <c r="Z718" s="415"/>
      <c r="AA718" s="417"/>
      <c r="AB718" s="62"/>
      <c r="AC718" s="62"/>
      <c r="AD718" s="62"/>
      <c r="AE718" s="62"/>
      <c r="AF718" s="62"/>
      <c r="AG718" s="62"/>
      <c r="AH718" s="62"/>
    </row>
    <row r="719" spans="14:34">
      <c r="N719" s="415"/>
      <c r="O719" s="417"/>
      <c r="P719" s="415"/>
      <c r="Q719" s="418"/>
      <c r="R719" s="62"/>
      <c r="S719" s="62"/>
      <c r="T719" s="62"/>
      <c r="U719" s="62"/>
      <c r="V719" s="417"/>
      <c r="W719" s="62"/>
      <c r="X719" s="415"/>
      <c r="Y719" s="417"/>
      <c r="Z719" s="415"/>
      <c r="AA719" s="417"/>
      <c r="AB719" s="62"/>
      <c r="AC719" s="62"/>
      <c r="AD719" s="62"/>
      <c r="AE719" s="62"/>
      <c r="AF719" s="62"/>
      <c r="AG719" s="62"/>
      <c r="AH719" s="62"/>
    </row>
    <row r="720" spans="14:34">
      <c r="N720" s="415"/>
      <c r="O720" s="417"/>
      <c r="P720" s="415"/>
      <c r="Q720" s="418"/>
      <c r="R720" s="62"/>
      <c r="S720" s="62"/>
      <c r="T720" s="62"/>
      <c r="U720" s="62"/>
      <c r="V720" s="417"/>
      <c r="W720" s="62"/>
      <c r="X720" s="415"/>
      <c r="Y720" s="417"/>
      <c r="Z720" s="415"/>
      <c r="AA720" s="417"/>
      <c r="AB720" s="62"/>
      <c r="AC720" s="62"/>
      <c r="AD720" s="62"/>
      <c r="AE720" s="62"/>
      <c r="AF720" s="62"/>
      <c r="AG720" s="62"/>
      <c r="AH720" s="62"/>
    </row>
    <row r="721" spans="14:34">
      <c r="N721" s="415"/>
      <c r="O721" s="417"/>
      <c r="P721" s="415"/>
      <c r="Q721" s="418"/>
      <c r="R721" s="62"/>
      <c r="S721" s="62"/>
      <c r="T721" s="62"/>
      <c r="U721" s="62"/>
      <c r="V721" s="417"/>
      <c r="W721" s="62"/>
      <c r="X721" s="415"/>
      <c r="Y721" s="417"/>
      <c r="Z721" s="415"/>
      <c r="AA721" s="417"/>
      <c r="AB721" s="62"/>
      <c r="AC721" s="62"/>
      <c r="AD721" s="62"/>
      <c r="AE721" s="62"/>
      <c r="AF721" s="62"/>
      <c r="AG721" s="62"/>
      <c r="AH721" s="62"/>
    </row>
    <row r="722" spans="14:34">
      <c r="N722" s="415"/>
      <c r="O722" s="417"/>
      <c r="P722" s="415"/>
      <c r="Q722" s="418"/>
      <c r="R722" s="62"/>
      <c r="S722" s="62"/>
      <c r="T722" s="62"/>
      <c r="U722" s="62"/>
      <c r="V722" s="417"/>
      <c r="W722" s="62"/>
      <c r="X722" s="415"/>
      <c r="Y722" s="417"/>
      <c r="Z722" s="415"/>
      <c r="AA722" s="417"/>
      <c r="AB722" s="62"/>
      <c r="AC722" s="62"/>
      <c r="AD722" s="62"/>
      <c r="AE722" s="62"/>
      <c r="AF722" s="62"/>
      <c r="AG722" s="62"/>
      <c r="AH722" s="62"/>
    </row>
    <row r="723" spans="14:34">
      <c r="N723" s="415"/>
      <c r="O723" s="417"/>
      <c r="P723" s="415"/>
      <c r="Q723" s="418"/>
      <c r="R723" s="62"/>
      <c r="S723" s="62"/>
      <c r="T723" s="62"/>
      <c r="U723" s="62"/>
      <c r="V723" s="417"/>
      <c r="W723" s="62"/>
      <c r="X723" s="415"/>
      <c r="Y723" s="417"/>
      <c r="Z723" s="415"/>
      <c r="AA723" s="417"/>
      <c r="AB723" s="62"/>
      <c r="AC723" s="62"/>
      <c r="AD723" s="62"/>
      <c r="AE723" s="62"/>
      <c r="AF723" s="62"/>
      <c r="AG723" s="62"/>
      <c r="AH723" s="62"/>
    </row>
    <row r="724" spans="14:34">
      <c r="N724" s="415"/>
      <c r="O724" s="417"/>
      <c r="P724" s="415"/>
      <c r="Q724" s="418"/>
      <c r="R724" s="62"/>
      <c r="S724" s="62"/>
      <c r="T724" s="62"/>
      <c r="U724" s="62"/>
      <c r="V724" s="417"/>
      <c r="W724" s="62"/>
      <c r="X724" s="415"/>
      <c r="Y724" s="417"/>
      <c r="Z724" s="415"/>
      <c r="AA724" s="417"/>
      <c r="AB724" s="62"/>
      <c r="AC724" s="62"/>
      <c r="AD724" s="62"/>
      <c r="AE724" s="62"/>
      <c r="AF724" s="62"/>
      <c r="AG724" s="62"/>
      <c r="AH724" s="62"/>
    </row>
    <row r="725" spans="14:34">
      <c r="N725" s="415"/>
      <c r="O725" s="417"/>
      <c r="P725" s="415"/>
      <c r="Q725" s="418"/>
      <c r="R725" s="62"/>
      <c r="S725" s="62"/>
      <c r="T725" s="62"/>
      <c r="U725" s="62"/>
      <c r="V725" s="417"/>
      <c r="W725" s="62"/>
      <c r="X725" s="415"/>
      <c r="Y725" s="417"/>
      <c r="Z725" s="415"/>
      <c r="AA725" s="417"/>
      <c r="AB725" s="62"/>
      <c r="AC725" s="62"/>
      <c r="AD725" s="62"/>
      <c r="AE725" s="62"/>
      <c r="AF725" s="62"/>
      <c r="AG725" s="62"/>
      <c r="AH725" s="62"/>
    </row>
    <row r="726" spans="14:34">
      <c r="N726" s="415"/>
      <c r="O726" s="417"/>
      <c r="P726" s="415"/>
      <c r="Q726" s="418"/>
      <c r="R726" s="62"/>
      <c r="S726" s="62"/>
      <c r="T726" s="62"/>
      <c r="U726" s="62"/>
      <c r="V726" s="417"/>
      <c r="W726" s="62"/>
      <c r="X726" s="415"/>
      <c r="Y726" s="417"/>
      <c r="Z726" s="415"/>
      <c r="AA726" s="417"/>
      <c r="AB726" s="62"/>
      <c r="AC726" s="62"/>
      <c r="AD726" s="62"/>
      <c r="AE726" s="62"/>
      <c r="AF726" s="62"/>
      <c r="AG726" s="62"/>
      <c r="AH726" s="62"/>
    </row>
    <row r="727" spans="14:34">
      <c r="N727" s="415"/>
      <c r="O727" s="417"/>
      <c r="P727" s="415"/>
      <c r="Q727" s="418"/>
      <c r="R727" s="62"/>
      <c r="S727" s="62"/>
      <c r="T727" s="62"/>
      <c r="U727" s="62"/>
      <c r="V727" s="417"/>
      <c r="W727" s="62"/>
      <c r="X727" s="415"/>
      <c r="Y727" s="417"/>
      <c r="Z727" s="415"/>
      <c r="AA727" s="417"/>
      <c r="AB727" s="62"/>
      <c r="AC727" s="62"/>
      <c r="AD727" s="62"/>
      <c r="AE727" s="62"/>
      <c r="AF727" s="62"/>
      <c r="AG727" s="62"/>
      <c r="AH727" s="62"/>
    </row>
    <row r="728" spans="14:34">
      <c r="N728" s="415"/>
      <c r="O728" s="417"/>
      <c r="P728" s="415"/>
      <c r="Q728" s="418"/>
      <c r="R728" s="62"/>
      <c r="S728" s="62"/>
      <c r="T728" s="62"/>
      <c r="U728" s="62"/>
      <c r="V728" s="417"/>
      <c r="W728" s="62"/>
      <c r="X728" s="415"/>
      <c r="Y728" s="417"/>
      <c r="Z728" s="415"/>
      <c r="AA728" s="417"/>
      <c r="AB728" s="62"/>
      <c r="AC728" s="62"/>
      <c r="AD728" s="62"/>
      <c r="AE728" s="62"/>
      <c r="AF728" s="62"/>
      <c r="AG728" s="62"/>
      <c r="AH728" s="62"/>
    </row>
    <row r="729" spans="14:34">
      <c r="N729" s="415"/>
      <c r="O729" s="417"/>
      <c r="P729" s="415"/>
      <c r="Q729" s="418"/>
      <c r="R729" s="62"/>
      <c r="S729" s="62"/>
      <c r="T729" s="62"/>
      <c r="U729" s="62"/>
      <c r="V729" s="417"/>
      <c r="W729" s="62"/>
      <c r="X729" s="415"/>
      <c r="Y729" s="417"/>
      <c r="Z729" s="415"/>
      <c r="AA729" s="417"/>
      <c r="AB729" s="62"/>
      <c r="AC729" s="62"/>
      <c r="AD729" s="62"/>
      <c r="AE729" s="62"/>
      <c r="AF729" s="62"/>
      <c r="AG729" s="62"/>
      <c r="AH729" s="62"/>
    </row>
    <row r="730" spans="14:34">
      <c r="N730" s="415"/>
      <c r="O730" s="417"/>
      <c r="P730" s="415"/>
      <c r="Q730" s="418"/>
      <c r="R730" s="62"/>
      <c r="S730" s="62"/>
      <c r="T730" s="62"/>
      <c r="U730" s="62"/>
      <c r="V730" s="417"/>
      <c r="W730" s="62"/>
      <c r="X730" s="415"/>
      <c r="Y730" s="417"/>
      <c r="Z730" s="415"/>
      <c r="AA730" s="417"/>
      <c r="AB730" s="62"/>
      <c r="AC730" s="62"/>
      <c r="AD730" s="62"/>
      <c r="AE730" s="62"/>
      <c r="AF730" s="62"/>
      <c r="AG730" s="62"/>
      <c r="AH730" s="62"/>
    </row>
    <row r="731" spans="14:34">
      <c r="N731" s="415"/>
      <c r="O731" s="417"/>
      <c r="P731" s="415"/>
      <c r="Q731" s="418"/>
      <c r="R731" s="62"/>
      <c r="S731" s="62"/>
      <c r="T731" s="62"/>
      <c r="U731" s="62"/>
      <c r="V731" s="417"/>
      <c r="W731" s="62"/>
      <c r="X731" s="415"/>
      <c r="Y731" s="417"/>
      <c r="Z731" s="415"/>
      <c r="AA731" s="417"/>
      <c r="AB731" s="62"/>
      <c r="AC731" s="62"/>
      <c r="AD731" s="62"/>
      <c r="AE731" s="62"/>
      <c r="AF731" s="62"/>
      <c r="AG731" s="62"/>
      <c r="AH731" s="62"/>
    </row>
    <row r="732" spans="14:34">
      <c r="N732" s="415"/>
      <c r="O732" s="417"/>
      <c r="P732" s="415"/>
      <c r="Q732" s="418"/>
      <c r="R732" s="62"/>
      <c r="S732" s="62"/>
      <c r="T732" s="62"/>
      <c r="U732" s="62"/>
      <c r="V732" s="417"/>
      <c r="W732" s="62"/>
      <c r="X732" s="415"/>
      <c r="Y732" s="417"/>
      <c r="Z732" s="415"/>
      <c r="AA732" s="417"/>
      <c r="AB732" s="62"/>
      <c r="AC732" s="62"/>
      <c r="AD732" s="62"/>
      <c r="AE732" s="62"/>
      <c r="AF732" s="62"/>
      <c r="AG732" s="62"/>
      <c r="AH732" s="62"/>
    </row>
    <row r="733" spans="14:34">
      <c r="N733" s="415"/>
      <c r="O733" s="417"/>
      <c r="P733" s="415"/>
      <c r="Q733" s="418"/>
      <c r="R733" s="62"/>
      <c r="S733" s="62"/>
      <c r="T733" s="62"/>
      <c r="U733" s="62"/>
      <c r="V733" s="417"/>
      <c r="W733" s="62"/>
      <c r="X733" s="415"/>
      <c r="Y733" s="417"/>
      <c r="Z733" s="415"/>
      <c r="AA733" s="417"/>
      <c r="AB733" s="62"/>
      <c r="AC733" s="62"/>
      <c r="AD733" s="62"/>
      <c r="AE733" s="62"/>
      <c r="AF733" s="62"/>
      <c r="AG733" s="62"/>
      <c r="AH733" s="62"/>
    </row>
    <row r="734" spans="14:34">
      <c r="N734" s="415"/>
      <c r="O734" s="417"/>
      <c r="P734" s="415"/>
      <c r="Q734" s="418"/>
      <c r="R734" s="62"/>
      <c r="S734" s="62"/>
      <c r="T734" s="62"/>
      <c r="U734" s="62"/>
      <c r="V734" s="417"/>
      <c r="W734" s="62"/>
      <c r="X734" s="415"/>
      <c r="Y734" s="417"/>
      <c r="Z734" s="415"/>
      <c r="AA734" s="417"/>
      <c r="AB734" s="62"/>
      <c r="AC734" s="62"/>
      <c r="AD734" s="62"/>
      <c r="AE734" s="62"/>
      <c r="AF734" s="62"/>
      <c r="AG734" s="62"/>
      <c r="AH734" s="62"/>
    </row>
    <row r="735" spans="14:34">
      <c r="N735" s="415"/>
      <c r="O735" s="417"/>
      <c r="P735" s="415"/>
      <c r="Q735" s="418"/>
      <c r="R735" s="62"/>
      <c r="S735" s="62"/>
      <c r="T735" s="62"/>
      <c r="U735" s="62"/>
      <c r="V735" s="417"/>
      <c r="W735" s="62"/>
      <c r="X735" s="415"/>
      <c r="Y735" s="417"/>
      <c r="Z735" s="415"/>
      <c r="AA735" s="417"/>
      <c r="AB735" s="62"/>
      <c r="AC735" s="62"/>
      <c r="AD735" s="62"/>
      <c r="AE735" s="62"/>
      <c r="AF735" s="62"/>
      <c r="AG735" s="62"/>
      <c r="AH735" s="62"/>
    </row>
    <row r="736" spans="14:34">
      <c r="N736" s="415"/>
      <c r="O736" s="417"/>
      <c r="P736" s="415"/>
      <c r="Q736" s="418"/>
      <c r="R736" s="62"/>
      <c r="S736" s="62"/>
      <c r="T736" s="62"/>
      <c r="U736" s="62"/>
      <c r="V736" s="417"/>
      <c r="W736" s="62"/>
      <c r="X736" s="415"/>
      <c r="Y736" s="417"/>
      <c r="Z736" s="415"/>
      <c r="AA736" s="417"/>
      <c r="AB736" s="62"/>
      <c r="AC736" s="62"/>
      <c r="AD736" s="62"/>
      <c r="AE736" s="62"/>
      <c r="AF736" s="62"/>
      <c r="AG736" s="62"/>
      <c r="AH736" s="62"/>
    </row>
    <row r="737" spans="14:34">
      <c r="N737" s="415"/>
      <c r="O737" s="417"/>
      <c r="P737" s="415"/>
      <c r="Q737" s="418"/>
      <c r="R737" s="62"/>
      <c r="S737" s="62"/>
      <c r="T737" s="62"/>
      <c r="U737" s="62"/>
      <c r="V737" s="417"/>
      <c r="W737" s="62"/>
      <c r="X737" s="415"/>
      <c r="Y737" s="417"/>
      <c r="Z737" s="415"/>
      <c r="AA737" s="417"/>
      <c r="AB737" s="62"/>
      <c r="AC737" s="62"/>
      <c r="AD737" s="62"/>
      <c r="AE737" s="62"/>
      <c r="AF737" s="62"/>
      <c r="AG737" s="62"/>
      <c r="AH737" s="62"/>
    </row>
    <row r="738" spans="14:34">
      <c r="N738" s="415"/>
      <c r="O738" s="417"/>
      <c r="P738" s="415"/>
      <c r="Q738" s="418"/>
      <c r="R738" s="62"/>
      <c r="S738" s="62"/>
      <c r="T738" s="62"/>
      <c r="U738" s="62"/>
      <c r="V738" s="417"/>
      <c r="W738" s="62"/>
      <c r="X738" s="415"/>
      <c r="Y738" s="417"/>
      <c r="Z738" s="415"/>
      <c r="AA738" s="417"/>
      <c r="AB738" s="62"/>
      <c r="AC738" s="62"/>
      <c r="AD738" s="62"/>
      <c r="AE738" s="62"/>
      <c r="AF738" s="62"/>
      <c r="AG738" s="62"/>
      <c r="AH738" s="62"/>
    </row>
    <row r="739" spans="14:34">
      <c r="N739" s="415"/>
      <c r="O739" s="417"/>
      <c r="P739" s="415"/>
      <c r="Q739" s="418"/>
      <c r="R739" s="62"/>
      <c r="S739" s="62"/>
      <c r="T739" s="62"/>
      <c r="U739" s="62"/>
      <c r="V739" s="417"/>
      <c r="W739" s="62"/>
      <c r="X739" s="415"/>
      <c r="Y739" s="417"/>
      <c r="Z739" s="415"/>
      <c r="AA739" s="417"/>
      <c r="AB739" s="62"/>
      <c r="AC739" s="62"/>
      <c r="AD739" s="62"/>
      <c r="AE739" s="62"/>
      <c r="AF739" s="62"/>
      <c r="AG739" s="62"/>
      <c r="AH739" s="62"/>
    </row>
    <row r="740" spans="14:34">
      <c r="N740" s="415"/>
      <c r="O740" s="417"/>
      <c r="P740" s="415"/>
      <c r="Q740" s="418"/>
      <c r="R740" s="62"/>
      <c r="S740" s="62"/>
      <c r="T740" s="62"/>
      <c r="U740" s="62"/>
      <c r="V740" s="417"/>
      <c r="W740" s="62"/>
      <c r="X740" s="415"/>
      <c r="Y740" s="417"/>
      <c r="Z740" s="415"/>
      <c r="AA740" s="417"/>
      <c r="AB740" s="62"/>
      <c r="AC740" s="62"/>
      <c r="AD740" s="62"/>
      <c r="AE740" s="62"/>
      <c r="AF740" s="62"/>
      <c r="AG740" s="62"/>
      <c r="AH740" s="62"/>
    </row>
    <row r="741" spans="14:34">
      <c r="N741" s="415"/>
      <c r="O741" s="417"/>
      <c r="P741" s="415"/>
      <c r="Q741" s="418"/>
      <c r="R741" s="62"/>
      <c r="S741" s="62"/>
      <c r="T741" s="62"/>
      <c r="U741" s="62"/>
      <c r="V741" s="417"/>
      <c r="W741" s="62"/>
      <c r="X741" s="415"/>
      <c r="Y741" s="417"/>
      <c r="Z741" s="415"/>
      <c r="AA741" s="417"/>
      <c r="AB741" s="62"/>
      <c r="AC741" s="62"/>
      <c r="AD741" s="62"/>
      <c r="AE741" s="62"/>
      <c r="AF741" s="62"/>
      <c r="AG741" s="62"/>
      <c r="AH741" s="62"/>
    </row>
    <row r="742" spans="14:34">
      <c r="N742" s="415"/>
      <c r="O742" s="417"/>
      <c r="P742" s="415"/>
      <c r="Q742" s="418"/>
      <c r="R742" s="62"/>
      <c r="S742" s="62"/>
      <c r="T742" s="62"/>
      <c r="U742" s="62"/>
      <c r="V742" s="417"/>
      <c r="W742" s="62"/>
      <c r="X742" s="415"/>
      <c r="Y742" s="417"/>
      <c r="Z742" s="415"/>
      <c r="AA742" s="417"/>
      <c r="AB742" s="62"/>
      <c r="AC742" s="62"/>
      <c r="AD742" s="62"/>
      <c r="AE742" s="62"/>
      <c r="AF742" s="62"/>
      <c r="AG742" s="62"/>
      <c r="AH742" s="62"/>
    </row>
    <row r="743" spans="14:34">
      <c r="N743" s="415"/>
      <c r="O743" s="417"/>
      <c r="P743" s="415"/>
      <c r="Q743" s="418"/>
      <c r="R743" s="62"/>
      <c r="S743" s="62"/>
      <c r="T743" s="62"/>
      <c r="U743" s="62"/>
      <c r="V743" s="417"/>
      <c r="W743" s="62"/>
      <c r="X743" s="415"/>
      <c r="Y743" s="417"/>
      <c r="Z743" s="415"/>
      <c r="AA743" s="417"/>
      <c r="AB743" s="62"/>
      <c r="AC743" s="62"/>
      <c r="AD743" s="62"/>
      <c r="AE743" s="62"/>
      <c r="AF743" s="62"/>
      <c r="AG743" s="62"/>
      <c r="AH743" s="62"/>
    </row>
    <row r="744" spans="14:34">
      <c r="N744" s="415"/>
      <c r="O744" s="417"/>
      <c r="P744" s="415"/>
      <c r="Q744" s="418"/>
      <c r="R744" s="62"/>
      <c r="S744" s="62"/>
      <c r="T744" s="62"/>
      <c r="U744" s="62"/>
      <c r="V744" s="417"/>
      <c r="W744" s="62"/>
      <c r="X744" s="415"/>
      <c r="Y744" s="417"/>
      <c r="Z744" s="415"/>
      <c r="AA744" s="417"/>
      <c r="AB744" s="62"/>
      <c r="AC744" s="62"/>
      <c r="AD744" s="62"/>
      <c r="AE744" s="62"/>
      <c r="AF744" s="62"/>
      <c r="AG744" s="62"/>
      <c r="AH744" s="62"/>
    </row>
    <row r="745" spans="14:34">
      <c r="N745" s="415"/>
      <c r="O745" s="417"/>
      <c r="P745" s="415"/>
      <c r="Q745" s="418"/>
      <c r="R745" s="62"/>
      <c r="S745" s="62"/>
      <c r="T745" s="62"/>
      <c r="U745" s="62"/>
      <c r="V745" s="417"/>
      <c r="W745" s="62"/>
      <c r="X745" s="415"/>
      <c r="Y745" s="417"/>
      <c r="Z745" s="415"/>
      <c r="AA745" s="417"/>
      <c r="AB745" s="62"/>
      <c r="AC745" s="62"/>
      <c r="AD745" s="62"/>
      <c r="AE745" s="62"/>
      <c r="AF745" s="62"/>
      <c r="AG745" s="62"/>
      <c r="AH745" s="62"/>
    </row>
    <row r="746" spans="14:34">
      <c r="N746" s="415"/>
      <c r="O746" s="417"/>
      <c r="P746" s="415"/>
      <c r="Q746" s="418"/>
      <c r="R746" s="62"/>
      <c r="S746" s="62"/>
      <c r="T746" s="62"/>
      <c r="U746" s="62"/>
      <c r="V746" s="417"/>
      <c r="W746" s="62"/>
      <c r="X746" s="415"/>
      <c r="Y746" s="417"/>
      <c r="Z746" s="415"/>
      <c r="AA746" s="417"/>
      <c r="AB746" s="62"/>
      <c r="AC746" s="62"/>
      <c r="AD746" s="62"/>
      <c r="AE746" s="62"/>
      <c r="AF746" s="62"/>
      <c r="AG746" s="62"/>
      <c r="AH746" s="62"/>
    </row>
    <row r="747" spans="14:34">
      <c r="N747" s="415"/>
      <c r="O747" s="417"/>
      <c r="P747" s="415"/>
      <c r="Q747" s="418"/>
      <c r="R747" s="62"/>
      <c r="S747" s="62"/>
      <c r="T747" s="62"/>
      <c r="U747" s="62"/>
      <c r="V747" s="417"/>
      <c r="W747" s="62"/>
      <c r="X747" s="415"/>
      <c r="Y747" s="417"/>
      <c r="Z747" s="415"/>
      <c r="AA747" s="417"/>
      <c r="AB747" s="62"/>
      <c r="AC747" s="62"/>
      <c r="AD747" s="62"/>
      <c r="AE747" s="62"/>
      <c r="AF747" s="62"/>
      <c r="AG747" s="62"/>
      <c r="AH747" s="62"/>
    </row>
    <row r="748" spans="14:34">
      <c r="N748" s="415"/>
      <c r="O748" s="417"/>
      <c r="P748" s="415"/>
      <c r="Q748" s="418"/>
      <c r="R748" s="62"/>
      <c r="S748" s="62"/>
      <c r="T748" s="62"/>
      <c r="U748" s="62"/>
      <c r="V748" s="417"/>
      <c r="W748" s="62"/>
      <c r="X748" s="415"/>
      <c r="Y748" s="417"/>
      <c r="Z748" s="415"/>
      <c r="AA748" s="417"/>
      <c r="AB748" s="62"/>
      <c r="AC748" s="62"/>
      <c r="AD748" s="62"/>
      <c r="AE748" s="62"/>
      <c r="AF748" s="62"/>
      <c r="AG748" s="62"/>
      <c r="AH748" s="62"/>
    </row>
    <row r="749" spans="14:34">
      <c r="N749" s="415"/>
      <c r="O749" s="417"/>
      <c r="P749" s="415"/>
      <c r="Q749" s="418"/>
      <c r="R749" s="62"/>
      <c r="S749" s="62"/>
      <c r="T749" s="62"/>
      <c r="U749" s="62"/>
      <c r="V749" s="417"/>
      <c r="W749" s="62"/>
      <c r="X749" s="415"/>
      <c r="Y749" s="417"/>
      <c r="Z749" s="415"/>
      <c r="AA749" s="417"/>
      <c r="AB749" s="62"/>
      <c r="AC749" s="62"/>
      <c r="AD749" s="62"/>
      <c r="AE749" s="62"/>
      <c r="AF749" s="62"/>
      <c r="AG749" s="62"/>
      <c r="AH749" s="62"/>
    </row>
    <row r="750" spans="14:34">
      <c r="N750" s="415"/>
      <c r="O750" s="417"/>
      <c r="P750" s="415"/>
      <c r="Q750" s="418"/>
      <c r="R750" s="62"/>
      <c r="S750" s="62"/>
      <c r="T750" s="62"/>
      <c r="U750" s="62"/>
      <c r="V750" s="417"/>
      <c r="W750" s="62"/>
      <c r="X750" s="415"/>
      <c r="Y750" s="417"/>
      <c r="Z750" s="415"/>
      <c r="AA750" s="417"/>
      <c r="AB750" s="62"/>
      <c r="AC750" s="62"/>
      <c r="AD750" s="62"/>
      <c r="AE750" s="62"/>
      <c r="AF750" s="62"/>
      <c r="AG750" s="62"/>
      <c r="AH750" s="62"/>
    </row>
    <row r="751" spans="14:34">
      <c r="N751" s="415"/>
      <c r="O751" s="417"/>
      <c r="P751" s="415"/>
      <c r="Q751" s="418"/>
      <c r="R751" s="62"/>
      <c r="S751" s="62"/>
      <c r="T751" s="62"/>
      <c r="U751" s="62"/>
      <c r="V751" s="417"/>
      <c r="W751" s="62"/>
      <c r="X751" s="415"/>
      <c r="Y751" s="417"/>
      <c r="Z751" s="415"/>
      <c r="AA751" s="417"/>
      <c r="AB751" s="62"/>
      <c r="AC751" s="62"/>
      <c r="AD751" s="62"/>
      <c r="AE751" s="62"/>
      <c r="AF751" s="62"/>
      <c r="AG751" s="62"/>
      <c r="AH751" s="62"/>
    </row>
    <row r="752" spans="14:34">
      <c r="N752" s="415"/>
      <c r="O752" s="417"/>
      <c r="P752" s="415"/>
      <c r="Q752" s="418"/>
      <c r="R752" s="62"/>
      <c r="S752" s="62"/>
      <c r="T752" s="62"/>
      <c r="U752" s="62"/>
      <c r="V752" s="417"/>
      <c r="W752" s="62"/>
      <c r="X752" s="415"/>
      <c r="Y752" s="417"/>
      <c r="Z752" s="415"/>
      <c r="AA752" s="417"/>
      <c r="AB752" s="62"/>
      <c r="AC752" s="62"/>
      <c r="AD752" s="62"/>
      <c r="AE752" s="62"/>
      <c r="AF752" s="62"/>
      <c r="AG752" s="62"/>
      <c r="AH752" s="62"/>
    </row>
    <row r="753" spans="14:34">
      <c r="N753" s="415"/>
      <c r="O753" s="417"/>
      <c r="P753" s="415"/>
      <c r="Q753" s="418"/>
      <c r="R753" s="62"/>
      <c r="S753" s="62"/>
      <c r="T753" s="62"/>
      <c r="U753" s="62"/>
      <c r="V753" s="417"/>
      <c r="W753" s="62"/>
      <c r="X753" s="415"/>
      <c r="Y753" s="417"/>
      <c r="Z753" s="415"/>
      <c r="AA753" s="417"/>
      <c r="AB753" s="62"/>
      <c r="AC753" s="62"/>
      <c r="AD753" s="62"/>
      <c r="AE753" s="62"/>
      <c r="AF753" s="62"/>
      <c r="AG753" s="62"/>
      <c r="AH753" s="62"/>
    </row>
    <row r="754" spans="14:34">
      <c r="N754" s="415"/>
      <c r="O754" s="417"/>
      <c r="P754" s="415"/>
      <c r="Q754" s="418"/>
      <c r="R754" s="62"/>
      <c r="S754" s="62"/>
      <c r="T754" s="62"/>
      <c r="U754" s="62"/>
      <c r="V754" s="417"/>
      <c r="W754" s="62"/>
      <c r="X754" s="415"/>
      <c r="Y754" s="417"/>
      <c r="Z754" s="415"/>
      <c r="AA754" s="417"/>
      <c r="AB754" s="62"/>
      <c r="AC754" s="62"/>
      <c r="AD754" s="62"/>
      <c r="AE754" s="62"/>
      <c r="AF754" s="62"/>
      <c r="AG754" s="62"/>
      <c r="AH754" s="62"/>
    </row>
    <row r="755" spans="14:34">
      <c r="N755" s="415"/>
      <c r="O755" s="417"/>
      <c r="P755" s="415"/>
      <c r="Q755" s="418"/>
      <c r="R755" s="62"/>
      <c r="S755" s="62"/>
      <c r="T755" s="62"/>
      <c r="U755" s="62"/>
      <c r="V755" s="417"/>
      <c r="W755" s="62"/>
      <c r="X755" s="415"/>
      <c r="Y755" s="417"/>
      <c r="Z755" s="415"/>
      <c r="AA755" s="417"/>
      <c r="AB755" s="62"/>
      <c r="AC755" s="62"/>
      <c r="AD755" s="62"/>
      <c r="AE755" s="62"/>
      <c r="AF755" s="62"/>
      <c r="AG755" s="62"/>
      <c r="AH755" s="62"/>
    </row>
    <row r="756" spans="14:34">
      <c r="N756" s="415"/>
      <c r="O756" s="417"/>
      <c r="P756" s="415"/>
      <c r="Q756" s="418"/>
      <c r="R756" s="62"/>
      <c r="S756" s="62"/>
      <c r="T756" s="62"/>
      <c r="U756" s="62"/>
      <c r="V756" s="417"/>
      <c r="W756" s="62"/>
      <c r="X756" s="415"/>
      <c r="Y756" s="417"/>
      <c r="Z756" s="415"/>
      <c r="AA756" s="417"/>
      <c r="AB756" s="62"/>
      <c r="AC756" s="62"/>
      <c r="AD756" s="62"/>
      <c r="AE756" s="62"/>
      <c r="AF756" s="62"/>
      <c r="AG756" s="62"/>
      <c r="AH756" s="62"/>
    </row>
    <row r="757" spans="14:34">
      <c r="N757" s="415"/>
      <c r="O757" s="417"/>
      <c r="P757" s="415"/>
      <c r="Q757" s="418"/>
      <c r="R757" s="62"/>
      <c r="S757" s="62"/>
      <c r="T757" s="62"/>
      <c r="U757" s="62"/>
      <c r="V757" s="417"/>
      <c r="W757" s="62"/>
      <c r="X757" s="415"/>
      <c r="Y757" s="417"/>
      <c r="Z757" s="415"/>
      <c r="AA757" s="417"/>
      <c r="AB757" s="62"/>
      <c r="AC757" s="62"/>
      <c r="AD757" s="62"/>
      <c r="AE757" s="62"/>
      <c r="AF757" s="62"/>
      <c r="AG757" s="62"/>
      <c r="AH757" s="62"/>
    </row>
    <row r="758" spans="14:34">
      <c r="N758" s="415"/>
      <c r="O758" s="417"/>
      <c r="P758" s="415"/>
      <c r="Q758" s="418"/>
      <c r="R758" s="62"/>
      <c r="S758" s="62"/>
      <c r="T758" s="62"/>
      <c r="U758" s="62"/>
      <c r="V758" s="417"/>
      <c r="W758" s="62"/>
      <c r="X758" s="415"/>
      <c r="Y758" s="417"/>
      <c r="Z758" s="415"/>
      <c r="AA758" s="417"/>
      <c r="AB758" s="62"/>
      <c r="AC758" s="62"/>
      <c r="AD758" s="62"/>
      <c r="AE758" s="62"/>
      <c r="AF758" s="62"/>
      <c r="AG758" s="62"/>
      <c r="AH758" s="62"/>
    </row>
    <row r="759" spans="14:34">
      <c r="N759" s="415"/>
      <c r="O759" s="417"/>
      <c r="P759" s="415"/>
      <c r="Q759" s="418"/>
      <c r="R759" s="62"/>
      <c r="S759" s="62"/>
      <c r="T759" s="62"/>
      <c r="U759" s="62"/>
      <c r="V759" s="417"/>
      <c r="W759" s="62"/>
      <c r="X759" s="415"/>
      <c r="Y759" s="417"/>
      <c r="Z759" s="415"/>
      <c r="AA759" s="417"/>
      <c r="AB759" s="62"/>
      <c r="AC759" s="62"/>
      <c r="AD759" s="62"/>
      <c r="AE759" s="62"/>
      <c r="AF759" s="62"/>
      <c r="AG759" s="62"/>
      <c r="AH759" s="62"/>
    </row>
    <row r="760" spans="14:34">
      <c r="N760" s="415"/>
      <c r="O760" s="417"/>
      <c r="P760" s="415"/>
      <c r="Q760" s="418"/>
      <c r="R760" s="62"/>
      <c r="S760" s="62"/>
      <c r="T760" s="62"/>
      <c r="U760" s="62"/>
      <c r="V760" s="417"/>
      <c r="W760" s="62"/>
      <c r="X760" s="415"/>
      <c r="Y760" s="417"/>
      <c r="Z760" s="415"/>
      <c r="AA760" s="417"/>
      <c r="AB760" s="62"/>
      <c r="AC760" s="62"/>
      <c r="AD760" s="62"/>
      <c r="AE760" s="62"/>
      <c r="AF760" s="62"/>
      <c r="AG760" s="62"/>
      <c r="AH760" s="62"/>
    </row>
    <row r="761" spans="14:34">
      <c r="N761" s="415"/>
      <c r="O761" s="417"/>
      <c r="P761" s="415"/>
      <c r="Q761" s="418"/>
      <c r="R761" s="62"/>
      <c r="S761" s="62"/>
      <c r="T761" s="62"/>
      <c r="U761" s="62"/>
      <c r="V761" s="417"/>
      <c r="W761" s="62"/>
      <c r="X761" s="415"/>
      <c r="Y761" s="417"/>
      <c r="Z761" s="415"/>
      <c r="AA761" s="417"/>
      <c r="AB761" s="62"/>
      <c r="AC761" s="62"/>
      <c r="AD761" s="62"/>
      <c r="AE761" s="62"/>
      <c r="AF761" s="62"/>
      <c r="AG761" s="62"/>
      <c r="AH761" s="62"/>
    </row>
    <row r="762" spans="14:34">
      <c r="N762" s="415"/>
      <c r="O762" s="417"/>
      <c r="P762" s="415"/>
      <c r="Q762" s="418"/>
      <c r="R762" s="62"/>
      <c r="S762" s="62"/>
      <c r="T762" s="62"/>
      <c r="U762" s="62"/>
      <c r="V762" s="417"/>
      <c r="W762" s="62"/>
      <c r="X762" s="415"/>
      <c r="Y762" s="417"/>
      <c r="Z762" s="415"/>
      <c r="AA762" s="417"/>
      <c r="AB762" s="62"/>
      <c r="AC762" s="62"/>
      <c r="AD762" s="62"/>
      <c r="AE762" s="62"/>
      <c r="AF762" s="62"/>
      <c r="AG762" s="62"/>
      <c r="AH762" s="62"/>
    </row>
    <row r="763" spans="14:34">
      <c r="N763" s="415"/>
      <c r="O763" s="417"/>
      <c r="P763" s="415"/>
      <c r="Q763" s="418"/>
      <c r="R763" s="62"/>
      <c r="S763" s="62"/>
      <c r="T763" s="62"/>
      <c r="U763" s="62"/>
      <c r="V763" s="417"/>
      <c r="W763" s="62"/>
      <c r="X763" s="415"/>
      <c r="Y763" s="417"/>
      <c r="Z763" s="415"/>
      <c r="AA763" s="417"/>
      <c r="AB763" s="62"/>
      <c r="AC763" s="62"/>
      <c r="AD763" s="62"/>
      <c r="AE763" s="62"/>
      <c r="AF763" s="62"/>
      <c r="AG763" s="62"/>
      <c r="AH763" s="62"/>
    </row>
    <row r="764" spans="14:34">
      <c r="N764" s="415"/>
      <c r="O764" s="417"/>
      <c r="P764" s="415"/>
      <c r="Q764" s="418"/>
      <c r="R764" s="62"/>
      <c r="S764" s="62"/>
      <c r="T764" s="62"/>
      <c r="U764" s="62"/>
      <c r="V764" s="417"/>
      <c r="W764" s="62"/>
      <c r="X764" s="415"/>
      <c r="Y764" s="417"/>
      <c r="Z764" s="415"/>
      <c r="AA764" s="417"/>
      <c r="AB764" s="62"/>
      <c r="AC764" s="62"/>
      <c r="AD764" s="62"/>
      <c r="AE764" s="62"/>
      <c r="AF764" s="62"/>
      <c r="AG764" s="62"/>
      <c r="AH764" s="62"/>
    </row>
    <row r="765" spans="14:34">
      <c r="N765" s="415"/>
      <c r="O765" s="417"/>
      <c r="P765" s="415"/>
      <c r="Q765" s="418"/>
      <c r="R765" s="62"/>
      <c r="S765" s="62"/>
      <c r="T765" s="62"/>
      <c r="U765" s="62"/>
      <c r="V765" s="417"/>
      <c r="W765" s="62"/>
      <c r="X765" s="415"/>
      <c r="Y765" s="417"/>
      <c r="Z765" s="415"/>
      <c r="AA765" s="417"/>
      <c r="AB765" s="62"/>
      <c r="AC765" s="62"/>
      <c r="AD765" s="62"/>
      <c r="AE765" s="62"/>
      <c r="AF765" s="62"/>
      <c r="AG765" s="62"/>
      <c r="AH765" s="62"/>
    </row>
    <row r="766" spans="14:34">
      <c r="N766" s="415"/>
      <c r="O766" s="417"/>
      <c r="P766" s="415"/>
      <c r="Q766" s="418"/>
      <c r="R766" s="62"/>
      <c r="S766" s="62"/>
      <c r="T766" s="62"/>
      <c r="U766" s="62"/>
      <c r="V766" s="417"/>
      <c r="W766" s="62"/>
      <c r="X766" s="415"/>
      <c r="Y766" s="417"/>
      <c r="Z766" s="415"/>
      <c r="AA766" s="417"/>
      <c r="AB766" s="62"/>
      <c r="AC766" s="62"/>
      <c r="AD766" s="62"/>
      <c r="AE766" s="62"/>
      <c r="AF766" s="62"/>
      <c r="AG766" s="62"/>
      <c r="AH766" s="62"/>
    </row>
    <row r="767" spans="14:34">
      <c r="N767" s="415"/>
      <c r="O767" s="417"/>
      <c r="P767" s="415"/>
      <c r="Q767" s="418"/>
      <c r="R767" s="62"/>
      <c r="S767" s="62"/>
      <c r="T767" s="62"/>
      <c r="U767" s="62"/>
      <c r="V767" s="417"/>
      <c r="W767" s="62"/>
      <c r="X767" s="415"/>
      <c r="Y767" s="417"/>
      <c r="Z767" s="415"/>
      <c r="AA767" s="417"/>
      <c r="AB767" s="62"/>
      <c r="AC767" s="62"/>
      <c r="AD767" s="62"/>
      <c r="AE767" s="62"/>
      <c r="AF767" s="62"/>
      <c r="AG767" s="62"/>
      <c r="AH767" s="62"/>
    </row>
    <row r="768" spans="14:34">
      <c r="N768" s="415"/>
      <c r="O768" s="417"/>
      <c r="P768" s="415"/>
      <c r="Q768" s="418"/>
      <c r="R768" s="62"/>
      <c r="S768" s="62"/>
      <c r="T768" s="62"/>
      <c r="U768" s="62"/>
      <c r="V768" s="417"/>
      <c r="W768" s="62"/>
      <c r="X768" s="415"/>
      <c r="Y768" s="417"/>
      <c r="Z768" s="415"/>
      <c r="AA768" s="417"/>
      <c r="AB768" s="62"/>
      <c r="AC768" s="62"/>
      <c r="AD768" s="62"/>
      <c r="AE768" s="62"/>
      <c r="AF768" s="62"/>
      <c r="AG768" s="62"/>
      <c r="AH768" s="62"/>
    </row>
    <row r="769" spans="14:34">
      <c r="N769" s="415"/>
      <c r="O769" s="417"/>
      <c r="P769" s="415"/>
      <c r="Q769" s="418"/>
      <c r="R769" s="62"/>
      <c r="S769" s="62"/>
      <c r="T769" s="62"/>
      <c r="U769" s="62"/>
      <c r="V769" s="417"/>
      <c r="W769" s="62"/>
      <c r="X769" s="415"/>
      <c r="Y769" s="417"/>
      <c r="Z769" s="415"/>
      <c r="AA769" s="417"/>
      <c r="AB769" s="62"/>
      <c r="AC769" s="62"/>
      <c r="AD769" s="62"/>
      <c r="AE769" s="62"/>
      <c r="AF769" s="62"/>
      <c r="AG769" s="62"/>
      <c r="AH769" s="62"/>
    </row>
    <row r="770" spans="14:34">
      <c r="N770" s="415"/>
      <c r="O770" s="417"/>
      <c r="P770" s="415"/>
      <c r="Q770" s="418"/>
      <c r="R770" s="62"/>
      <c r="S770" s="62"/>
      <c r="T770" s="62"/>
      <c r="U770" s="62"/>
      <c r="V770" s="417"/>
      <c r="W770" s="62"/>
      <c r="X770" s="415"/>
      <c r="Y770" s="417"/>
      <c r="Z770" s="415"/>
      <c r="AA770" s="417"/>
      <c r="AB770" s="62"/>
      <c r="AC770" s="62"/>
      <c r="AD770" s="62"/>
      <c r="AE770" s="62"/>
      <c r="AF770" s="62"/>
      <c r="AG770" s="62"/>
      <c r="AH770" s="62"/>
    </row>
    <row r="771" spans="14:34">
      <c r="N771" s="415"/>
      <c r="O771" s="417"/>
      <c r="P771" s="415"/>
      <c r="Q771" s="418"/>
      <c r="R771" s="62"/>
      <c r="S771" s="62"/>
      <c r="T771" s="62"/>
      <c r="U771" s="62"/>
      <c r="V771" s="417"/>
      <c r="W771" s="62"/>
      <c r="X771" s="415"/>
      <c r="Y771" s="417"/>
      <c r="Z771" s="415"/>
      <c r="AA771" s="417"/>
      <c r="AB771" s="62"/>
      <c r="AC771" s="62"/>
      <c r="AD771" s="62"/>
      <c r="AE771" s="62"/>
      <c r="AF771" s="62"/>
      <c r="AG771" s="62"/>
      <c r="AH771" s="62"/>
    </row>
    <row r="772" spans="14:34">
      <c r="N772" s="415"/>
      <c r="O772" s="417"/>
      <c r="P772" s="415"/>
      <c r="Q772" s="418"/>
      <c r="R772" s="62"/>
      <c r="S772" s="62"/>
      <c r="T772" s="62"/>
      <c r="U772" s="62"/>
      <c r="V772" s="417"/>
      <c r="W772" s="62"/>
      <c r="X772" s="415"/>
      <c r="Y772" s="417"/>
      <c r="Z772" s="415"/>
      <c r="AA772" s="417"/>
      <c r="AB772" s="62"/>
      <c r="AC772" s="62"/>
      <c r="AD772" s="62"/>
      <c r="AE772" s="62"/>
      <c r="AF772" s="62"/>
      <c r="AG772" s="62"/>
      <c r="AH772" s="62"/>
    </row>
    <row r="773" spans="14:34">
      <c r="N773" s="415"/>
      <c r="O773" s="417"/>
      <c r="P773" s="415"/>
      <c r="Q773" s="418"/>
      <c r="R773" s="62"/>
      <c r="S773" s="62"/>
      <c r="T773" s="62"/>
      <c r="U773" s="62"/>
      <c r="V773" s="417"/>
      <c r="W773" s="62"/>
      <c r="X773" s="415"/>
      <c r="Y773" s="417"/>
      <c r="Z773" s="415"/>
      <c r="AA773" s="417"/>
      <c r="AB773" s="62"/>
      <c r="AC773" s="62"/>
      <c r="AD773" s="62"/>
      <c r="AE773" s="62"/>
      <c r="AF773" s="62"/>
      <c r="AG773" s="62"/>
      <c r="AH773" s="62"/>
    </row>
    <row r="774" spans="14:34">
      <c r="N774" s="415"/>
      <c r="O774" s="417"/>
      <c r="P774" s="415"/>
      <c r="Q774" s="418"/>
      <c r="R774" s="62"/>
      <c r="S774" s="62"/>
      <c r="T774" s="62"/>
      <c r="U774" s="62"/>
      <c r="V774" s="417"/>
      <c r="W774" s="62"/>
      <c r="X774" s="415"/>
      <c r="Y774" s="417"/>
      <c r="Z774" s="415"/>
      <c r="AA774" s="417"/>
      <c r="AB774" s="62"/>
      <c r="AC774" s="62"/>
      <c r="AD774" s="62"/>
      <c r="AE774" s="62"/>
      <c r="AF774" s="62"/>
      <c r="AG774" s="62"/>
      <c r="AH774" s="62"/>
    </row>
    <row r="775" spans="14:34">
      <c r="N775" s="415"/>
      <c r="O775" s="417"/>
      <c r="P775" s="415"/>
      <c r="Q775" s="418"/>
      <c r="R775" s="62"/>
      <c r="S775" s="62"/>
      <c r="T775" s="62"/>
      <c r="U775" s="62"/>
      <c r="V775" s="417"/>
      <c r="W775" s="62"/>
      <c r="X775" s="415"/>
      <c r="Y775" s="417"/>
      <c r="Z775" s="415"/>
      <c r="AA775" s="417"/>
      <c r="AB775" s="62"/>
      <c r="AC775" s="62"/>
      <c r="AD775" s="62"/>
      <c r="AE775" s="62"/>
      <c r="AF775" s="62"/>
      <c r="AG775" s="62"/>
      <c r="AH775" s="62"/>
    </row>
    <row r="776" spans="14:34">
      <c r="N776" s="415"/>
      <c r="O776" s="417"/>
      <c r="P776" s="415"/>
      <c r="Q776" s="418"/>
      <c r="R776" s="62"/>
      <c r="S776" s="62"/>
      <c r="T776" s="62"/>
      <c r="U776" s="62"/>
      <c r="V776" s="417"/>
      <c r="W776" s="62"/>
      <c r="X776" s="415"/>
      <c r="Y776" s="417"/>
      <c r="Z776" s="415"/>
      <c r="AA776" s="417"/>
      <c r="AB776" s="62"/>
      <c r="AC776" s="62"/>
      <c r="AD776" s="62"/>
      <c r="AE776" s="62"/>
      <c r="AF776" s="62"/>
      <c r="AG776" s="62"/>
      <c r="AH776" s="62"/>
    </row>
    <row r="777" spans="14:34">
      <c r="N777" s="415"/>
      <c r="O777" s="417"/>
      <c r="P777" s="415"/>
      <c r="Q777" s="418"/>
      <c r="R777" s="62"/>
      <c r="S777" s="62"/>
      <c r="T777" s="62"/>
      <c r="U777" s="62"/>
      <c r="V777" s="417"/>
      <c r="W777" s="62"/>
      <c r="X777" s="415"/>
      <c r="Y777" s="417"/>
      <c r="Z777" s="415"/>
      <c r="AA777" s="417"/>
      <c r="AB777" s="62"/>
      <c r="AC777" s="62"/>
      <c r="AD777" s="62"/>
      <c r="AE777" s="62"/>
      <c r="AF777" s="62"/>
      <c r="AG777" s="62"/>
      <c r="AH777" s="62"/>
    </row>
    <row r="778" spans="14:34">
      <c r="N778" s="415"/>
      <c r="O778" s="417"/>
      <c r="P778" s="415"/>
      <c r="Q778" s="418"/>
      <c r="R778" s="62"/>
      <c r="S778" s="62"/>
      <c r="T778" s="62"/>
      <c r="U778" s="62"/>
      <c r="V778" s="417"/>
      <c r="W778" s="62"/>
      <c r="X778" s="415"/>
      <c r="Y778" s="417"/>
      <c r="Z778" s="415"/>
      <c r="AA778" s="417"/>
      <c r="AB778" s="62"/>
      <c r="AC778" s="62"/>
      <c r="AD778" s="62"/>
      <c r="AE778" s="62"/>
      <c r="AF778" s="62"/>
      <c r="AG778" s="62"/>
      <c r="AH778" s="62"/>
    </row>
    <row r="779" spans="14:34">
      <c r="N779" s="415"/>
      <c r="O779" s="417"/>
      <c r="P779" s="415"/>
      <c r="Q779" s="418"/>
      <c r="R779" s="62"/>
      <c r="S779" s="62"/>
      <c r="T779" s="62"/>
      <c r="U779" s="62"/>
      <c r="V779" s="417"/>
      <c r="W779" s="62"/>
      <c r="X779" s="415"/>
      <c r="Y779" s="417"/>
      <c r="Z779" s="415"/>
      <c r="AA779" s="417"/>
      <c r="AB779" s="62"/>
      <c r="AC779" s="62"/>
      <c r="AD779" s="62"/>
      <c r="AE779" s="62"/>
      <c r="AF779" s="62"/>
      <c r="AG779" s="62"/>
      <c r="AH779" s="62"/>
    </row>
    <row r="780" spans="14:34">
      <c r="N780" s="415"/>
      <c r="O780" s="417"/>
      <c r="P780" s="415"/>
      <c r="Q780" s="418"/>
      <c r="R780" s="62"/>
      <c r="S780" s="62"/>
      <c r="T780" s="62"/>
      <c r="U780" s="62"/>
      <c r="V780" s="417"/>
      <c r="W780" s="62"/>
      <c r="X780" s="415"/>
      <c r="Y780" s="417"/>
      <c r="Z780" s="415"/>
      <c r="AA780" s="417"/>
      <c r="AB780" s="62"/>
      <c r="AC780" s="62"/>
      <c r="AD780" s="62"/>
      <c r="AE780" s="62"/>
      <c r="AF780" s="62"/>
      <c r="AG780" s="62"/>
      <c r="AH780" s="62"/>
    </row>
    <row r="781" spans="14:34">
      <c r="N781" s="415"/>
      <c r="O781" s="417"/>
      <c r="P781" s="415"/>
      <c r="Q781" s="418"/>
      <c r="R781" s="62"/>
      <c r="S781" s="62"/>
      <c r="T781" s="62"/>
      <c r="U781" s="62"/>
      <c r="V781" s="417"/>
      <c r="W781" s="62"/>
      <c r="X781" s="415"/>
      <c r="Y781" s="417"/>
      <c r="Z781" s="415"/>
      <c r="AA781" s="417"/>
      <c r="AB781" s="62"/>
      <c r="AC781" s="62"/>
      <c r="AD781" s="62"/>
      <c r="AE781" s="62"/>
      <c r="AF781" s="62"/>
      <c r="AG781" s="62"/>
      <c r="AH781" s="62"/>
    </row>
    <row r="782" spans="14:34">
      <c r="N782" s="415"/>
      <c r="O782" s="417"/>
      <c r="P782" s="415"/>
      <c r="Q782" s="418"/>
      <c r="R782" s="62"/>
      <c r="S782" s="62"/>
      <c r="T782" s="62"/>
      <c r="U782" s="62"/>
      <c r="V782" s="417"/>
      <c r="W782" s="62"/>
      <c r="X782" s="415"/>
      <c r="Y782" s="417"/>
      <c r="Z782" s="415"/>
      <c r="AA782" s="417"/>
      <c r="AB782" s="62"/>
      <c r="AC782" s="62"/>
      <c r="AD782" s="62"/>
      <c r="AE782" s="62"/>
      <c r="AF782" s="62"/>
      <c r="AG782" s="62"/>
      <c r="AH782" s="62"/>
    </row>
    <row r="783" spans="14:34">
      <c r="N783" s="415"/>
      <c r="O783" s="417"/>
      <c r="P783" s="415"/>
      <c r="Q783" s="418"/>
      <c r="R783" s="62"/>
      <c r="S783" s="62"/>
      <c r="T783" s="62"/>
      <c r="U783" s="62"/>
      <c r="V783" s="417"/>
      <c r="W783" s="62"/>
      <c r="X783" s="415"/>
      <c r="Y783" s="417"/>
      <c r="Z783" s="415"/>
      <c r="AA783" s="417"/>
      <c r="AB783" s="62"/>
      <c r="AC783" s="62"/>
      <c r="AD783" s="62"/>
      <c r="AE783" s="62"/>
      <c r="AF783" s="62"/>
      <c r="AG783" s="62"/>
      <c r="AH783" s="62"/>
    </row>
    <row r="784" spans="14:34">
      <c r="N784" s="415"/>
      <c r="O784" s="417"/>
      <c r="P784" s="415"/>
      <c r="Q784" s="418"/>
      <c r="R784" s="62"/>
      <c r="S784" s="62"/>
      <c r="T784" s="62"/>
      <c r="U784" s="62"/>
      <c r="V784" s="417"/>
      <c r="W784" s="62"/>
      <c r="X784" s="415"/>
      <c r="Y784" s="417"/>
      <c r="Z784" s="415"/>
      <c r="AA784" s="417"/>
      <c r="AB784" s="62"/>
      <c r="AC784" s="62"/>
      <c r="AD784" s="62"/>
      <c r="AE784" s="62"/>
      <c r="AF784" s="62"/>
      <c r="AG784" s="62"/>
      <c r="AH784" s="62"/>
    </row>
    <row r="785" spans="14:34">
      <c r="N785" s="415"/>
      <c r="O785" s="417"/>
      <c r="P785" s="415"/>
      <c r="Q785" s="418"/>
      <c r="R785" s="62"/>
      <c r="S785" s="62"/>
      <c r="T785" s="62"/>
      <c r="U785" s="62"/>
      <c r="V785" s="417"/>
      <c r="W785" s="62"/>
      <c r="X785" s="415"/>
      <c r="Y785" s="417"/>
      <c r="Z785" s="415"/>
      <c r="AA785" s="417"/>
      <c r="AB785" s="62"/>
      <c r="AC785" s="62"/>
      <c r="AD785" s="62"/>
      <c r="AE785" s="62"/>
      <c r="AF785" s="62"/>
      <c r="AG785" s="62"/>
      <c r="AH785" s="62"/>
    </row>
    <row r="786" spans="14:34">
      <c r="N786" s="415"/>
      <c r="O786" s="417"/>
      <c r="P786" s="415"/>
      <c r="Q786" s="418"/>
      <c r="R786" s="62"/>
      <c r="S786" s="62"/>
      <c r="T786" s="62"/>
      <c r="U786" s="62"/>
      <c r="V786" s="417"/>
      <c r="W786" s="62"/>
      <c r="X786" s="415"/>
      <c r="Y786" s="417"/>
      <c r="Z786" s="415"/>
      <c r="AA786" s="417"/>
      <c r="AB786" s="62"/>
      <c r="AC786" s="62"/>
      <c r="AD786" s="62"/>
      <c r="AE786" s="62"/>
      <c r="AF786" s="62"/>
      <c r="AG786" s="62"/>
      <c r="AH786" s="62"/>
    </row>
    <row r="787" spans="14:34">
      <c r="N787" s="415"/>
      <c r="O787" s="417"/>
      <c r="P787" s="415"/>
      <c r="Q787" s="418"/>
      <c r="R787" s="62"/>
      <c r="S787" s="62"/>
      <c r="T787" s="62"/>
      <c r="U787" s="62"/>
      <c r="V787" s="417"/>
      <c r="W787" s="62"/>
      <c r="X787" s="415"/>
      <c r="Y787" s="417"/>
      <c r="Z787" s="415"/>
      <c r="AA787" s="417"/>
      <c r="AB787" s="62"/>
      <c r="AC787" s="62"/>
      <c r="AD787" s="62"/>
      <c r="AE787" s="62"/>
      <c r="AF787" s="62"/>
      <c r="AG787" s="62"/>
      <c r="AH787" s="62"/>
    </row>
    <row r="788" spans="14:34">
      <c r="N788" s="415"/>
      <c r="O788" s="417"/>
      <c r="P788" s="415"/>
      <c r="Q788" s="418"/>
      <c r="R788" s="62"/>
      <c r="S788" s="62"/>
      <c r="T788" s="62"/>
      <c r="U788" s="62"/>
      <c r="V788" s="417"/>
      <c r="W788" s="62"/>
      <c r="X788" s="415"/>
      <c r="Y788" s="417"/>
      <c r="Z788" s="415"/>
      <c r="AA788" s="417"/>
      <c r="AB788" s="62"/>
      <c r="AC788" s="62"/>
      <c r="AD788" s="62"/>
      <c r="AE788" s="62"/>
      <c r="AF788" s="62"/>
      <c r="AG788" s="62"/>
      <c r="AH788" s="62"/>
    </row>
    <row r="789" spans="14:34">
      <c r="N789" s="415"/>
      <c r="O789" s="417"/>
      <c r="P789" s="415"/>
      <c r="Q789" s="418"/>
      <c r="R789" s="62"/>
      <c r="S789" s="62"/>
      <c r="T789" s="62"/>
      <c r="U789" s="62"/>
      <c r="V789" s="417"/>
      <c r="W789" s="62"/>
      <c r="X789" s="415"/>
      <c r="Y789" s="417"/>
      <c r="Z789" s="415"/>
      <c r="AA789" s="417"/>
      <c r="AB789" s="62"/>
      <c r="AC789" s="62"/>
      <c r="AD789" s="62"/>
      <c r="AE789" s="62"/>
      <c r="AF789" s="62"/>
      <c r="AG789" s="62"/>
      <c r="AH789" s="62"/>
    </row>
    <row r="790" spans="14:34">
      <c r="N790" s="415"/>
      <c r="O790" s="417"/>
      <c r="P790" s="415"/>
      <c r="Q790" s="418"/>
      <c r="R790" s="62"/>
      <c r="S790" s="62"/>
      <c r="T790" s="62"/>
      <c r="U790" s="62"/>
      <c r="V790" s="417"/>
      <c r="W790" s="62"/>
      <c r="X790" s="415"/>
      <c r="Y790" s="417"/>
      <c r="Z790" s="415"/>
      <c r="AA790" s="417"/>
      <c r="AB790" s="62"/>
      <c r="AC790" s="62"/>
      <c r="AD790" s="62"/>
      <c r="AE790" s="62"/>
      <c r="AF790" s="62"/>
      <c r="AG790" s="62"/>
      <c r="AH790" s="62"/>
    </row>
    <row r="791" spans="14:34">
      <c r="N791" s="415"/>
      <c r="O791" s="417"/>
      <c r="P791" s="415"/>
      <c r="Q791" s="418"/>
      <c r="R791" s="62"/>
      <c r="S791" s="62"/>
      <c r="T791" s="62"/>
      <c r="U791" s="62"/>
      <c r="V791" s="417"/>
      <c r="W791" s="62"/>
      <c r="X791" s="415"/>
      <c r="Y791" s="417"/>
      <c r="Z791" s="415"/>
      <c r="AA791" s="417"/>
      <c r="AB791" s="62"/>
      <c r="AC791" s="62"/>
      <c r="AD791" s="62"/>
      <c r="AE791" s="62"/>
      <c r="AF791" s="62"/>
      <c r="AG791" s="62"/>
      <c r="AH791" s="62"/>
    </row>
    <row r="792" spans="14:34">
      <c r="N792" s="415"/>
      <c r="O792" s="417"/>
      <c r="P792" s="415"/>
      <c r="Q792" s="418"/>
      <c r="R792" s="62"/>
      <c r="S792" s="62"/>
      <c r="T792" s="62"/>
      <c r="U792" s="62"/>
      <c r="V792" s="417"/>
      <c r="W792" s="62"/>
      <c r="X792" s="415"/>
      <c r="Y792" s="417"/>
      <c r="Z792" s="415"/>
      <c r="AA792" s="417"/>
      <c r="AB792" s="62"/>
      <c r="AC792" s="62"/>
      <c r="AD792" s="62"/>
      <c r="AE792" s="62"/>
      <c r="AF792" s="62"/>
      <c r="AG792" s="62"/>
      <c r="AH792" s="62"/>
    </row>
    <row r="793" spans="14:34">
      <c r="N793" s="415"/>
      <c r="O793" s="417"/>
      <c r="P793" s="415"/>
      <c r="Q793" s="418"/>
      <c r="R793" s="62"/>
      <c r="S793" s="62"/>
      <c r="T793" s="62"/>
      <c r="U793" s="62"/>
      <c r="V793" s="417"/>
      <c r="W793" s="62"/>
      <c r="X793" s="415"/>
      <c r="Y793" s="417"/>
      <c r="Z793" s="415"/>
      <c r="AA793" s="417"/>
      <c r="AB793" s="62"/>
      <c r="AC793" s="62"/>
      <c r="AD793" s="62"/>
      <c r="AE793" s="62"/>
      <c r="AF793" s="62"/>
      <c r="AG793" s="62"/>
      <c r="AH793" s="62"/>
    </row>
    <row r="794" spans="14:34">
      <c r="N794" s="415"/>
      <c r="O794" s="417"/>
      <c r="P794" s="415"/>
      <c r="Q794" s="418"/>
      <c r="R794" s="62"/>
      <c r="S794" s="62"/>
      <c r="T794" s="62"/>
      <c r="U794" s="62"/>
      <c r="V794" s="417"/>
      <c r="W794" s="62"/>
      <c r="X794" s="415"/>
      <c r="Y794" s="417"/>
      <c r="Z794" s="415"/>
      <c r="AA794" s="417"/>
      <c r="AB794" s="62"/>
      <c r="AC794" s="62"/>
      <c r="AD794" s="62"/>
      <c r="AE794" s="62"/>
      <c r="AF794" s="62"/>
      <c r="AG794" s="62"/>
      <c r="AH794" s="62"/>
    </row>
    <row r="795" spans="14:34">
      <c r="N795" s="415"/>
      <c r="O795" s="417"/>
      <c r="P795" s="415"/>
      <c r="Q795" s="418"/>
      <c r="R795" s="62"/>
      <c r="S795" s="62"/>
      <c r="T795" s="62"/>
      <c r="U795" s="62"/>
      <c r="V795" s="417"/>
      <c r="W795" s="62"/>
      <c r="X795" s="415"/>
      <c r="Y795" s="417"/>
      <c r="Z795" s="415"/>
      <c r="AA795" s="417"/>
      <c r="AB795" s="62"/>
      <c r="AC795" s="62"/>
      <c r="AD795" s="62"/>
      <c r="AE795" s="62"/>
      <c r="AF795" s="62"/>
      <c r="AG795" s="62"/>
      <c r="AH795" s="62"/>
    </row>
    <row r="796" spans="14:34">
      <c r="N796" s="415"/>
      <c r="O796" s="417"/>
      <c r="P796" s="415"/>
      <c r="Q796" s="418"/>
      <c r="R796" s="62"/>
      <c r="S796" s="62"/>
      <c r="T796" s="62"/>
      <c r="U796" s="62"/>
      <c r="V796" s="417"/>
      <c r="W796" s="62"/>
      <c r="X796" s="415"/>
      <c r="Y796" s="417"/>
      <c r="Z796" s="415"/>
      <c r="AA796" s="417"/>
      <c r="AB796" s="62"/>
      <c r="AC796" s="62"/>
      <c r="AD796" s="62"/>
      <c r="AE796" s="62"/>
      <c r="AF796" s="62"/>
      <c r="AG796" s="62"/>
      <c r="AH796" s="62"/>
    </row>
    <row r="797" spans="14:34">
      <c r="N797" s="415"/>
      <c r="O797" s="417"/>
      <c r="P797" s="415"/>
      <c r="Q797" s="418"/>
      <c r="R797" s="62"/>
      <c r="S797" s="62"/>
      <c r="T797" s="62"/>
      <c r="U797" s="62"/>
      <c r="V797" s="417"/>
      <c r="W797" s="62"/>
      <c r="X797" s="415"/>
      <c r="Y797" s="417"/>
      <c r="Z797" s="415"/>
      <c r="AA797" s="417"/>
      <c r="AB797" s="62"/>
      <c r="AC797" s="62"/>
      <c r="AD797" s="62"/>
      <c r="AE797" s="62"/>
      <c r="AF797" s="62"/>
      <c r="AG797" s="62"/>
      <c r="AH797" s="62"/>
    </row>
    <row r="798" spans="14:34">
      <c r="N798" s="415"/>
      <c r="O798" s="417"/>
      <c r="P798" s="415"/>
      <c r="Q798" s="418"/>
      <c r="R798" s="62"/>
      <c r="S798" s="62"/>
      <c r="T798" s="62"/>
      <c r="U798" s="62"/>
      <c r="V798" s="417"/>
      <c r="W798" s="62"/>
      <c r="X798" s="415"/>
      <c r="Y798" s="417"/>
      <c r="Z798" s="415"/>
      <c r="AA798" s="417"/>
      <c r="AB798" s="62"/>
      <c r="AC798" s="62"/>
      <c r="AD798" s="62"/>
      <c r="AE798" s="62"/>
      <c r="AF798" s="62"/>
      <c r="AG798" s="62"/>
      <c r="AH798" s="62"/>
    </row>
    <row r="799" spans="14:34">
      <c r="N799" s="415"/>
      <c r="O799" s="417"/>
      <c r="P799" s="415"/>
      <c r="Q799" s="418"/>
      <c r="R799" s="62"/>
      <c r="S799" s="62"/>
      <c r="T799" s="62"/>
      <c r="U799" s="62"/>
      <c r="V799" s="417"/>
      <c r="W799" s="62"/>
      <c r="X799" s="415"/>
      <c r="Y799" s="417"/>
      <c r="Z799" s="415"/>
      <c r="AA799" s="417"/>
      <c r="AB799" s="62"/>
      <c r="AC799" s="62"/>
      <c r="AD799" s="62"/>
      <c r="AE799" s="62"/>
      <c r="AF799" s="62"/>
      <c r="AG799" s="62"/>
      <c r="AH799" s="62"/>
    </row>
    <row r="800" spans="14:34">
      <c r="N800" s="415"/>
      <c r="O800" s="417"/>
      <c r="P800" s="415"/>
      <c r="Q800" s="418"/>
      <c r="R800" s="62"/>
      <c r="S800" s="62"/>
      <c r="T800" s="62"/>
      <c r="U800" s="62"/>
      <c r="V800" s="417"/>
      <c r="W800" s="62"/>
      <c r="X800" s="415"/>
      <c r="Y800" s="417"/>
      <c r="Z800" s="415"/>
      <c r="AA800" s="417"/>
      <c r="AB800" s="62"/>
      <c r="AC800" s="62"/>
      <c r="AD800" s="62"/>
      <c r="AE800" s="62"/>
      <c r="AF800" s="62"/>
      <c r="AG800" s="62"/>
      <c r="AH800" s="62"/>
    </row>
    <row r="801" spans="14:34">
      <c r="N801" s="415"/>
      <c r="O801" s="417"/>
      <c r="P801" s="415"/>
      <c r="Q801" s="418"/>
      <c r="R801" s="62"/>
      <c r="S801" s="62"/>
      <c r="T801" s="62"/>
      <c r="U801" s="62"/>
      <c r="V801" s="417"/>
      <c r="W801" s="62"/>
      <c r="X801" s="415"/>
      <c r="Y801" s="417"/>
      <c r="Z801" s="415"/>
      <c r="AA801" s="417"/>
      <c r="AB801" s="62"/>
      <c r="AC801" s="62"/>
      <c r="AD801" s="62"/>
      <c r="AE801" s="62"/>
      <c r="AF801" s="62"/>
      <c r="AG801" s="62"/>
      <c r="AH801" s="62"/>
    </row>
    <row r="802" spans="14:34">
      <c r="N802" s="415"/>
      <c r="O802" s="417"/>
      <c r="P802" s="415"/>
      <c r="Q802" s="418"/>
      <c r="R802" s="62"/>
      <c r="S802" s="62"/>
      <c r="T802" s="62"/>
      <c r="U802" s="62"/>
      <c r="V802" s="417"/>
      <c r="W802" s="62"/>
      <c r="X802" s="415"/>
      <c r="Y802" s="417"/>
      <c r="Z802" s="415"/>
      <c r="AA802" s="417"/>
      <c r="AB802" s="62"/>
      <c r="AC802" s="62"/>
      <c r="AD802" s="62"/>
      <c r="AE802" s="62"/>
      <c r="AF802" s="62"/>
      <c r="AG802" s="62"/>
      <c r="AH802" s="62"/>
    </row>
    <row r="803" spans="14:34">
      <c r="N803" s="415"/>
      <c r="O803" s="417"/>
      <c r="P803" s="415"/>
      <c r="Q803" s="418"/>
      <c r="R803" s="62"/>
      <c r="S803" s="62"/>
      <c r="T803" s="62"/>
      <c r="U803" s="62"/>
      <c r="V803" s="417"/>
      <c r="W803" s="62"/>
      <c r="X803" s="415"/>
      <c r="Y803" s="417"/>
      <c r="Z803" s="415"/>
      <c r="AA803" s="417"/>
      <c r="AB803" s="62"/>
      <c r="AC803" s="62"/>
      <c r="AD803" s="62"/>
      <c r="AE803" s="62"/>
      <c r="AF803" s="62"/>
      <c r="AG803" s="62"/>
      <c r="AH803" s="62"/>
    </row>
    <row r="804" spans="14:34">
      <c r="N804" s="415"/>
      <c r="O804" s="417"/>
      <c r="P804" s="415"/>
      <c r="Q804" s="418"/>
      <c r="R804" s="62"/>
      <c r="S804" s="62"/>
      <c r="T804" s="62"/>
      <c r="U804" s="62"/>
      <c r="V804" s="417"/>
      <c r="W804" s="62"/>
      <c r="X804" s="415"/>
      <c r="Y804" s="417"/>
      <c r="Z804" s="415"/>
      <c r="AA804" s="417"/>
      <c r="AB804" s="62"/>
      <c r="AC804" s="62"/>
      <c r="AD804" s="62"/>
      <c r="AE804" s="62"/>
      <c r="AF804" s="62"/>
      <c r="AG804" s="62"/>
      <c r="AH804" s="62"/>
    </row>
    <row r="805" spans="14:34">
      <c r="N805" s="415"/>
      <c r="O805" s="417"/>
      <c r="P805" s="415"/>
      <c r="Q805" s="418"/>
      <c r="R805" s="62"/>
      <c r="S805" s="62"/>
      <c r="T805" s="62"/>
      <c r="U805" s="62"/>
      <c r="V805" s="417"/>
      <c r="W805" s="62"/>
      <c r="X805" s="415"/>
      <c r="Y805" s="417"/>
      <c r="Z805" s="415"/>
      <c r="AA805" s="417"/>
      <c r="AB805" s="62"/>
      <c r="AC805" s="62"/>
      <c r="AD805" s="62"/>
      <c r="AE805" s="62"/>
      <c r="AF805" s="62"/>
      <c r="AG805" s="62"/>
      <c r="AH805" s="62"/>
    </row>
    <row r="806" spans="14:34">
      <c r="N806" s="415"/>
      <c r="O806" s="417"/>
      <c r="P806" s="415"/>
      <c r="Q806" s="418"/>
      <c r="R806" s="62"/>
      <c r="S806" s="62"/>
      <c r="T806" s="62"/>
      <c r="U806" s="62"/>
      <c r="V806" s="417"/>
      <c r="W806" s="62"/>
      <c r="X806" s="415"/>
      <c r="Y806" s="417"/>
      <c r="Z806" s="415"/>
      <c r="AA806" s="417"/>
      <c r="AB806" s="62"/>
      <c r="AC806" s="62"/>
      <c r="AD806" s="62"/>
      <c r="AE806" s="62"/>
      <c r="AF806" s="62"/>
      <c r="AG806" s="62"/>
      <c r="AH806" s="62"/>
    </row>
    <row r="807" spans="14:34">
      <c r="N807" s="415"/>
      <c r="O807" s="417"/>
      <c r="P807" s="415"/>
      <c r="Q807" s="418"/>
      <c r="R807" s="62"/>
      <c r="S807" s="62"/>
      <c r="T807" s="62"/>
      <c r="U807" s="62"/>
      <c r="V807" s="417"/>
      <c r="W807" s="62"/>
      <c r="X807" s="415"/>
      <c r="Y807" s="417"/>
      <c r="Z807" s="415"/>
      <c r="AA807" s="417"/>
      <c r="AB807" s="62"/>
      <c r="AC807" s="62"/>
      <c r="AD807" s="62"/>
      <c r="AE807" s="62"/>
      <c r="AF807" s="62"/>
      <c r="AG807" s="62"/>
      <c r="AH807" s="62"/>
    </row>
    <row r="808" spans="14:34">
      <c r="N808" s="415"/>
      <c r="O808" s="417"/>
      <c r="P808" s="415"/>
      <c r="Q808" s="418"/>
      <c r="R808" s="62"/>
      <c r="S808" s="62"/>
      <c r="T808" s="62"/>
      <c r="U808" s="62"/>
      <c r="V808" s="417"/>
      <c r="W808" s="62"/>
      <c r="X808" s="415"/>
      <c r="Y808" s="417"/>
      <c r="Z808" s="415"/>
      <c r="AA808" s="417"/>
      <c r="AB808" s="62"/>
      <c r="AC808" s="62"/>
      <c r="AD808" s="62"/>
      <c r="AE808" s="62"/>
      <c r="AF808" s="62"/>
      <c r="AG808" s="62"/>
      <c r="AH808" s="62"/>
    </row>
    <row r="809" spans="14:34">
      <c r="N809" s="415"/>
      <c r="O809" s="417"/>
      <c r="P809" s="415"/>
      <c r="Q809" s="418"/>
      <c r="R809" s="62"/>
      <c r="S809" s="62"/>
      <c r="T809" s="62"/>
      <c r="U809" s="62"/>
      <c r="V809" s="417"/>
      <c r="W809" s="62"/>
      <c r="X809" s="415"/>
      <c r="Y809" s="417"/>
      <c r="Z809" s="415"/>
      <c r="AA809" s="417"/>
      <c r="AB809" s="62"/>
      <c r="AC809" s="62"/>
      <c r="AD809" s="62"/>
      <c r="AE809" s="62"/>
      <c r="AF809" s="62"/>
      <c r="AG809" s="62"/>
      <c r="AH809" s="62"/>
    </row>
    <row r="810" spans="14:34">
      <c r="N810" s="415"/>
      <c r="O810" s="417"/>
      <c r="P810" s="415"/>
      <c r="Q810" s="418"/>
      <c r="R810" s="62"/>
      <c r="S810" s="62"/>
      <c r="T810" s="62"/>
      <c r="U810" s="62"/>
      <c r="V810" s="417"/>
      <c r="W810" s="62"/>
      <c r="X810" s="415"/>
      <c r="Y810" s="417"/>
      <c r="Z810" s="415"/>
      <c r="AA810" s="417"/>
      <c r="AB810" s="62"/>
      <c r="AC810" s="62"/>
      <c r="AD810" s="62"/>
      <c r="AE810" s="62"/>
      <c r="AF810" s="62"/>
      <c r="AG810" s="62"/>
      <c r="AH810" s="62"/>
    </row>
    <row r="811" spans="14:34">
      <c r="N811" s="415"/>
      <c r="O811" s="417"/>
      <c r="P811" s="415"/>
      <c r="Q811" s="418"/>
      <c r="R811" s="62"/>
      <c r="S811" s="62"/>
      <c r="T811" s="62"/>
      <c r="U811" s="62"/>
      <c r="V811" s="417"/>
      <c r="W811" s="62"/>
      <c r="X811" s="415"/>
      <c r="Y811" s="417"/>
      <c r="Z811" s="415"/>
      <c r="AA811" s="417"/>
      <c r="AB811" s="62"/>
      <c r="AC811" s="62"/>
      <c r="AD811" s="62"/>
      <c r="AE811" s="62"/>
      <c r="AF811" s="62"/>
      <c r="AG811" s="62"/>
      <c r="AH811" s="62"/>
    </row>
    <row r="812" spans="14:34">
      <c r="N812" s="415"/>
      <c r="O812" s="417"/>
      <c r="P812" s="415"/>
      <c r="Q812" s="418"/>
      <c r="R812" s="62"/>
      <c r="S812" s="62"/>
      <c r="T812" s="62"/>
      <c r="U812" s="62"/>
      <c r="V812" s="417"/>
      <c r="W812" s="62"/>
      <c r="X812" s="415"/>
      <c r="Y812" s="417"/>
      <c r="Z812" s="415"/>
      <c r="AA812" s="417"/>
      <c r="AB812" s="62"/>
      <c r="AC812" s="62"/>
      <c r="AD812" s="62"/>
      <c r="AE812" s="62"/>
      <c r="AF812" s="62"/>
      <c r="AG812" s="62"/>
      <c r="AH812" s="62"/>
    </row>
    <row r="813" spans="14:34">
      <c r="N813" s="415"/>
      <c r="O813" s="417"/>
      <c r="P813" s="415"/>
      <c r="Q813" s="418"/>
      <c r="R813" s="62"/>
      <c r="S813" s="62"/>
      <c r="T813" s="62"/>
      <c r="U813" s="62"/>
      <c r="V813" s="417"/>
      <c r="W813" s="62"/>
      <c r="X813" s="415"/>
      <c r="Y813" s="417"/>
      <c r="Z813" s="415"/>
      <c r="AA813" s="417"/>
      <c r="AB813" s="62"/>
      <c r="AC813" s="62"/>
      <c r="AD813" s="62"/>
      <c r="AE813" s="62"/>
      <c r="AF813" s="62"/>
      <c r="AG813" s="62"/>
      <c r="AH813" s="62"/>
    </row>
    <row r="814" spans="14:34">
      <c r="N814" s="415"/>
      <c r="O814" s="417"/>
      <c r="P814" s="415"/>
      <c r="Q814" s="418"/>
      <c r="R814" s="62"/>
      <c r="S814" s="62"/>
      <c r="T814" s="62"/>
      <c r="U814" s="62"/>
      <c r="V814" s="417"/>
      <c r="W814" s="62"/>
      <c r="X814" s="415"/>
      <c r="Y814" s="417"/>
      <c r="Z814" s="415"/>
      <c r="AA814" s="417"/>
      <c r="AB814" s="62"/>
      <c r="AC814" s="62"/>
      <c r="AD814" s="62"/>
      <c r="AE814" s="62"/>
      <c r="AF814" s="62"/>
      <c r="AG814" s="62"/>
      <c r="AH814" s="62"/>
    </row>
    <row r="815" spans="14:34">
      <c r="N815" s="415"/>
      <c r="O815" s="417"/>
      <c r="P815" s="415"/>
      <c r="Q815" s="418"/>
      <c r="R815" s="62"/>
      <c r="S815" s="62"/>
      <c r="T815" s="62"/>
      <c r="U815" s="62"/>
      <c r="V815" s="417"/>
      <c r="W815" s="62"/>
      <c r="X815" s="415"/>
      <c r="Y815" s="417"/>
      <c r="Z815" s="415"/>
      <c r="AA815" s="417"/>
      <c r="AB815" s="62"/>
      <c r="AC815" s="62"/>
      <c r="AD815" s="62"/>
      <c r="AE815" s="62"/>
      <c r="AF815" s="62"/>
      <c r="AG815" s="62"/>
      <c r="AH815" s="62"/>
    </row>
    <row r="816" spans="14:34">
      <c r="N816" s="415"/>
      <c r="O816" s="417"/>
      <c r="P816" s="415"/>
      <c r="Q816" s="418"/>
      <c r="R816" s="62"/>
      <c r="S816" s="62"/>
      <c r="T816" s="62"/>
      <c r="U816" s="62"/>
      <c r="V816" s="417"/>
      <c r="W816" s="62"/>
      <c r="X816" s="415"/>
      <c r="Y816" s="417"/>
      <c r="Z816" s="415"/>
      <c r="AA816" s="417"/>
      <c r="AB816" s="62"/>
      <c r="AC816" s="62"/>
      <c r="AD816" s="62"/>
      <c r="AE816" s="62"/>
      <c r="AF816" s="62"/>
      <c r="AG816" s="62"/>
      <c r="AH816" s="62"/>
    </row>
    <row r="817" spans="14:34">
      <c r="N817" s="415"/>
      <c r="O817" s="417"/>
      <c r="P817" s="415"/>
      <c r="Q817" s="418"/>
      <c r="R817" s="62"/>
      <c r="S817" s="62"/>
      <c r="T817" s="62"/>
      <c r="U817" s="62"/>
      <c r="V817" s="417"/>
      <c r="W817" s="62"/>
      <c r="X817" s="415"/>
      <c r="Y817" s="417"/>
      <c r="Z817" s="415"/>
      <c r="AA817" s="417"/>
      <c r="AB817" s="62"/>
      <c r="AC817" s="62"/>
      <c r="AD817" s="62"/>
      <c r="AE817" s="62"/>
      <c r="AF817" s="62"/>
      <c r="AG817" s="62"/>
      <c r="AH817" s="62"/>
    </row>
    <row r="818" spans="14:34">
      <c r="N818" s="415"/>
      <c r="O818" s="417"/>
      <c r="P818" s="415"/>
      <c r="Q818" s="418"/>
      <c r="R818" s="62"/>
      <c r="S818" s="62"/>
      <c r="T818" s="62"/>
      <c r="U818" s="62"/>
      <c r="V818" s="417"/>
      <c r="W818" s="62"/>
      <c r="X818" s="415"/>
      <c r="Y818" s="417"/>
      <c r="Z818" s="415"/>
      <c r="AA818" s="417"/>
      <c r="AB818" s="62"/>
      <c r="AC818" s="62"/>
      <c r="AD818" s="62"/>
      <c r="AE818" s="62"/>
      <c r="AF818" s="62"/>
      <c r="AG818" s="62"/>
      <c r="AH818" s="62"/>
    </row>
    <row r="819" spans="14:34">
      <c r="N819" s="415"/>
      <c r="O819" s="417"/>
      <c r="P819" s="415"/>
      <c r="Q819" s="418"/>
      <c r="R819" s="62"/>
      <c r="S819" s="62"/>
      <c r="T819" s="62"/>
      <c r="U819" s="62"/>
      <c r="V819" s="417"/>
      <c r="W819" s="62"/>
      <c r="X819" s="415"/>
      <c r="Y819" s="417"/>
      <c r="Z819" s="415"/>
      <c r="AA819" s="417"/>
      <c r="AB819" s="62"/>
      <c r="AC819" s="62"/>
      <c r="AD819" s="62"/>
      <c r="AE819" s="62"/>
      <c r="AF819" s="62"/>
      <c r="AG819" s="62"/>
      <c r="AH819" s="62"/>
    </row>
    <row r="820" spans="14:34">
      <c r="N820" s="415"/>
      <c r="O820" s="417"/>
      <c r="P820" s="415"/>
      <c r="Q820" s="418"/>
      <c r="R820" s="62"/>
      <c r="S820" s="62"/>
      <c r="T820" s="62"/>
      <c r="U820" s="62"/>
      <c r="V820" s="417"/>
      <c r="W820" s="62"/>
      <c r="X820" s="415"/>
      <c r="Y820" s="417"/>
      <c r="Z820" s="415"/>
      <c r="AA820" s="417"/>
      <c r="AB820" s="62"/>
      <c r="AC820" s="62"/>
      <c r="AD820" s="62"/>
      <c r="AE820" s="62"/>
      <c r="AF820" s="62"/>
      <c r="AG820" s="62"/>
      <c r="AH820" s="62"/>
    </row>
    <row r="821" spans="14:34">
      <c r="N821" s="415"/>
      <c r="O821" s="417"/>
      <c r="P821" s="415"/>
      <c r="Q821" s="418"/>
      <c r="R821" s="62"/>
      <c r="S821" s="62"/>
      <c r="T821" s="62"/>
      <c r="U821" s="62"/>
      <c r="V821" s="417"/>
      <c r="W821" s="62"/>
      <c r="X821" s="415"/>
      <c r="Y821" s="417"/>
      <c r="Z821" s="415"/>
      <c r="AA821" s="417"/>
      <c r="AB821" s="62"/>
      <c r="AC821" s="62"/>
      <c r="AD821" s="62"/>
      <c r="AE821" s="62"/>
      <c r="AF821" s="62"/>
      <c r="AG821" s="62"/>
      <c r="AH821" s="62"/>
    </row>
    <row r="822" spans="14:34">
      <c r="N822" s="415"/>
      <c r="O822" s="417"/>
      <c r="P822" s="415"/>
      <c r="Q822" s="418"/>
      <c r="R822" s="62"/>
      <c r="S822" s="62"/>
      <c r="T822" s="62"/>
      <c r="U822" s="62"/>
      <c r="V822" s="417"/>
      <c r="W822" s="62"/>
      <c r="X822" s="415"/>
      <c r="Y822" s="417"/>
      <c r="Z822" s="415"/>
      <c r="AA822" s="417"/>
      <c r="AB822" s="62"/>
      <c r="AC822" s="62"/>
      <c r="AD822" s="62"/>
      <c r="AE822" s="62"/>
      <c r="AF822" s="62"/>
      <c r="AG822" s="62"/>
      <c r="AH822" s="62"/>
    </row>
    <row r="823" spans="14:34">
      <c r="N823" s="415"/>
      <c r="O823" s="417"/>
      <c r="P823" s="415"/>
      <c r="Q823" s="418"/>
      <c r="R823" s="62"/>
      <c r="S823" s="62"/>
      <c r="T823" s="62"/>
      <c r="U823" s="62"/>
      <c r="V823" s="417"/>
      <c r="W823" s="62"/>
      <c r="X823" s="415"/>
      <c r="Y823" s="417"/>
      <c r="Z823" s="415"/>
      <c r="AA823" s="417"/>
      <c r="AB823" s="62"/>
      <c r="AC823" s="62"/>
      <c r="AD823" s="62"/>
      <c r="AE823" s="62"/>
      <c r="AF823" s="62"/>
      <c r="AG823" s="62"/>
      <c r="AH823" s="62"/>
    </row>
    <row r="824" spans="14:34">
      <c r="N824" s="415"/>
      <c r="O824" s="417"/>
      <c r="P824" s="415"/>
      <c r="Q824" s="418"/>
      <c r="R824" s="62"/>
      <c r="S824" s="62"/>
      <c r="T824" s="62"/>
      <c r="U824" s="62"/>
      <c r="V824" s="417"/>
      <c r="W824" s="62"/>
      <c r="X824" s="415"/>
      <c r="Y824" s="417"/>
      <c r="Z824" s="415"/>
      <c r="AA824" s="417"/>
      <c r="AB824" s="62"/>
      <c r="AC824" s="62"/>
      <c r="AD824" s="62"/>
      <c r="AE824" s="62"/>
      <c r="AF824" s="62"/>
      <c r="AG824" s="62"/>
      <c r="AH824" s="62"/>
    </row>
    <row r="825" spans="14:34">
      <c r="N825" s="415"/>
      <c r="O825" s="417"/>
      <c r="P825" s="415"/>
      <c r="Q825" s="418"/>
      <c r="R825" s="62"/>
      <c r="S825" s="62"/>
      <c r="T825" s="62"/>
      <c r="U825" s="62"/>
      <c r="V825" s="417"/>
      <c r="W825" s="62"/>
      <c r="X825" s="415"/>
      <c r="Y825" s="417"/>
      <c r="Z825" s="415"/>
      <c r="AA825" s="417"/>
      <c r="AB825" s="62"/>
      <c r="AC825" s="62"/>
      <c r="AD825" s="62"/>
      <c r="AE825" s="62"/>
      <c r="AF825" s="62"/>
      <c r="AG825" s="62"/>
      <c r="AH825" s="62"/>
    </row>
    <row r="826" spans="14:34">
      <c r="N826" s="415"/>
      <c r="O826" s="417"/>
      <c r="P826" s="415"/>
      <c r="Q826" s="418"/>
      <c r="R826" s="62"/>
      <c r="S826" s="62"/>
      <c r="T826" s="62"/>
      <c r="U826" s="62"/>
      <c r="V826" s="417"/>
      <c r="W826" s="62"/>
      <c r="X826" s="415"/>
      <c r="Y826" s="417"/>
      <c r="Z826" s="415"/>
      <c r="AA826" s="417"/>
      <c r="AB826" s="62"/>
      <c r="AC826" s="62"/>
      <c r="AD826" s="62"/>
      <c r="AE826" s="62"/>
      <c r="AF826" s="62"/>
      <c r="AG826" s="62"/>
      <c r="AH826" s="62"/>
    </row>
    <row r="827" spans="14:34">
      <c r="N827" s="415"/>
      <c r="O827" s="417"/>
      <c r="P827" s="415"/>
      <c r="Q827" s="418"/>
      <c r="R827" s="62"/>
      <c r="S827" s="62"/>
      <c r="T827" s="62"/>
      <c r="U827" s="62"/>
      <c r="V827" s="417"/>
      <c r="W827" s="62"/>
      <c r="X827" s="415"/>
      <c r="Y827" s="417"/>
      <c r="Z827" s="415"/>
      <c r="AA827" s="417"/>
      <c r="AB827" s="62"/>
      <c r="AC827" s="62"/>
      <c r="AD827" s="62"/>
      <c r="AE827" s="62"/>
      <c r="AF827" s="62"/>
      <c r="AG827" s="62"/>
      <c r="AH827" s="62"/>
    </row>
    <row r="828" spans="14:34">
      <c r="N828" s="415"/>
      <c r="O828" s="417"/>
      <c r="P828" s="415"/>
      <c r="Q828" s="418"/>
      <c r="R828" s="62"/>
      <c r="S828" s="62"/>
      <c r="T828" s="62"/>
      <c r="U828" s="62"/>
      <c r="V828" s="417"/>
      <c r="W828" s="62"/>
      <c r="X828" s="415"/>
      <c r="Y828" s="417"/>
      <c r="Z828" s="415"/>
      <c r="AA828" s="417"/>
      <c r="AB828" s="62"/>
      <c r="AC828" s="62"/>
      <c r="AD828" s="62"/>
      <c r="AE828" s="62"/>
      <c r="AF828" s="62"/>
      <c r="AG828" s="62"/>
      <c r="AH828" s="62"/>
    </row>
    <row r="829" spans="14:34">
      <c r="N829" s="415"/>
      <c r="O829" s="417"/>
      <c r="P829" s="415"/>
      <c r="Q829" s="418"/>
      <c r="R829" s="62"/>
      <c r="S829" s="62"/>
      <c r="T829" s="62"/>
      <c r="U829" s="62"/>
      <c r="V829" s="417"/>
      <c r="W829" s="62"/>
      <c r="X829" s="415"/>
      <c r="Y829" s="417"/>
      <c r="Z829" s="415"/>
      <c r="AA829" s="417"/>
      <c r="AB829" s="62"/>
      <c r="AC829" s="62"/>
      <c r="AD829" s="62"/>
      <c r="AE829" s="62"/>
      <c r="AF829" s="62"/>
      <c r="AG829" s="62"/>
      <c r="AH829" s="62"/>
    </row>
    <row r="830" spans="14:34">
      <c r="N830" s="415"/>
      <c r="O830" s="417"/>
      <c r="P830" s="415"/>
      <c r="Q830" s="418"/>
      <c r="R830" s="62"/>
      <c r="S830" s="62"/>
      <c r="T830" s="62"/>
      <c r="U830" s="62"/>
      <c r="V830" s="417"/>
      <c r="W830" s="62"/>
      <c r="X830" s="415"/>
      <c r="Y830" s="417"/>
      <c r="Z830" s="415"/>
      <c r="AA830" s="417"/>
      <c r="AB830" s="62"/>
      <c r="AC830" s="62"/>
      <c r="AD830" s="62"/>
      <c r="AE830" s="62"/>
      <c r="AF830" s="62"/>
      <c r="AG830" s="62"/>
      <c r="AH830" s="62"/>
    </row>
    <row r="831" spans="14:34">
      <c r="N831" s="415"/>
      <c r="O831" s="417"/>
      <c r="P831" s="415"/>
      <c r="Q831" s="418"/>
      <c r="R831" s="62"/>
      <c r="S831" s="62"/>
      <c r="T831" s="62"/>
      <c r="U831" s="62"/>
      <c r="V831" s="417"/>
      <c r="W831" s="62"/>
      <c r="X831" s="415"/>
      <c r="Y831" s="417"/>
      <c r="Z831" s="415"/>
      <c r="AA831" s="417"/>
      <c r="AB831" s="62"/>
      <c r="AC831" s="62"/>
      <c r="AD831" s="62"/>
      <c r="AE831" s="62"/>
      <c r="AF831" s="62"/>
      <c r="AG831" s="62"/>
      <c r="AH831" s="62"/>
    </row>
    <row r="832" spans="14:34">
      <c r="N832" s="415"/>
      <c r="O832" s="417"/>
      <c r="P832" s="415"/>
      <c r="Q832" s="418"/>
      <c r="R832" s="62"/>
      <c r="S832" s="62"/>
      <c r="T832" s="62"/>
      <c r="U832" s="62"/>
      <c r="V832" s="417"/>
      <c r="W832" s="62"/>
      <c r="X832" s="415"/>
      <c r="Y832" s="417"/>
      <c r="Z832" s="415"/>
      <c r="AA832" s="417"/>
      <c r="AB832" s="62"/>
      <c r="AC832" s="62"/>
      <c r="AD832" s="62"/>
      <c r="AE832" s="62"/>
      <c r="AF832" s="62"/>
      <c r="AG832" s="62"/>
      <c r="AH832" s="62"/>
    </row>
    <row r="833" spans="14:34">
      <c r="N833" s="415"/>
      <c r="O833" s="417"/>
      <c r="P833" s="415"/>
      <c r="Q833" s="418"/>
      <c r="R833" s="62"/>
      <c r="S833" s="62"/>
      <c r="T833" s="62"/>
      <c r="U833" s="62"/>
      <c r="V833" s="417"/>
      <c r="W833" s="62"/>
      <c r="X833" s="415"/>
      <c r="Y833" s="417"/>
      <c r="Z833" s="415"/>
      <c r="AA833" s="417"/>
      <c r="AB833" s="62"/>
      <c r="AC833" s="62"/>
      <c r="AD833" s="62"/>
      <c r="AE833" s="62"/>
      <c r="AF833" s="62"/>
      <c r="AG833" s="62"/>
      <c r="AH833" s="62"/>
    </row>
    <row r="834" spans="14:34">
      <c r="N834" s="415"/>
      <c r="O834" s="417"/>
      <c r="P834" s="415"/>
      <c r="Q834" s="418"/>
      <c r="R834" s="62"/>
      <c r="S834" s="62"/>
      <c r="T834" s="62"/>
      <c r="U834" s="62"/>
      <c r="V834" s="417"/>
      <c r="W834" s="62"/>
      <c r="X834" s="415"/>
      <c r="Y834" s="417"/>
      <c r="Z834" s="415"/>
      <c r="AA834" s="417"/>
      <c r="AB834" s="62"/>
      <c r="AC834" s="62"/>
      <c r="AD834" s="62"/>
      <c r="AE834" s="62"/>
      <c r="AF834" s="62"/>
      <c r="AG834" s="62"/>
      <c r="AH834" s="62"/>
    </row>
    <row r="835" spans="14:34">
      <c r="N835" s="415"/>
      <c r="O835" s="417"/>
      <c r="P835" s="415"/>
      <c r="Q835" s="418"/>
      <c r="R835" s="62"/>
      <c r="S835" s="62"/>
      <c r="T835" s="62"/>
      <c r="U835" s="62"/>
      <c r="V835" s="417"/>
      <c r="W835" s="62"/>
      <c r="X835" s="415"/>
      <c r="Y835" s="417"/>
      <c r="Z835" s="415"/>
      <c r="AA835" s="417"/>
      <c r="AB835" s="62"/>
      <c r="AC835" s="62"/>
      <c r="AD835" s="62"/>
      <c r="AE835" s="62"/>
      <c r="AF835" s="62"/>
      <c r="AG835" s="62"/>
      <c r="AH835" s="62"/>
    </row>
    <row r="836" spans="14:34">
      <c r="N836" s="415"/>
      <c r="O836" s="417"/>
      <c r="P836" s="415"/>
      <c r="Q836" s="418"/>
      <c r="R836" s="62"/>
      <c r="S836" s="62"/>
      <c r="T836" s="62"/>
      <c r="U836" s="62"/>
      <c r="V836" s="417"/>
      <c r="W836" s="62"/>
      <c r="X836" s="415"/>
      <c r="Y836" s="417"/>
      <c r="Z836" s="415"/>
      <c r="AA836" s="417"/>
      <c r="AB836" s="62"/>
      <c r="AC836" s="62"/>
      <c r="AD836" s="62"/>
      <c r="AE836" s="62"/>
      <c r="AF836" s="62"/>
      <c r="AG836" s="62"/>
      <c r="AH836" s="62"/>
    </row>
    <row r="837" spans="14:34">
      <c r="N837" s="415"/>
      <c r="O837" s="417"/>
      <c r="P837" s="415"/>
      <c r="Q837" s="418"/>
      <c r="R837" s="62"/>
      <c r="S837" s="62"/>
      <c r="T837" s="62"/>
      <c r="U837" s="62"/>
      <c r="V837" s="417"/>
      <c r="W837" s="62"/>
      <c r="X837" s="415"/>
      <c r="Y837" s="417"/>
      <c r="Z837" s="415"/>
      <c r="AA837" s="417"/>
      <c r="AB837" s="62"/>
      <c r="AC837" s="62"/>
      <c r="AD837" s="62"/>
      <c r="AE837" s="62"/>
      <c r="AF837" s="62"/>
      <c r="AG837" s="62"/>
      <c r="AH837" s="62"/>
    </row>
    <row r="838" spans="14:34">
      <c r="N838" s="415"/>
      <c r="O838" s="417"/>
      <c r="P838" s="415"/>
      <c r="Q838" s="418"/>
      <c r="R838" s="62"/>
      <c r="S838" s="62"/>
      <c r="T838" s="62"/>
      <c r="U838" s="62"/>
      <c r="V838" s="417"/>
      <c r="W838" s="62"/>
      <c r="X838" s="415"/>
      <c r="Y838" s="417"/>
      <c r="Z838" s="415"/>
      <c r="AA838" s="417"/>
      <c r="AB838" s="62"/>
      <c r="AC838" s="62"/>
      <c r="AD838" s="62"/>
      <c r="AE838" s="62"/>
      <c r="AF838" s="62"/>
      <c r="AG838" s="62"/>
      <c r="AH838" s="62"/>
    </row>
    <row r="839" spans="14:34">
      <c r="N839" s="415"/>
      <c r="O839" s="417"/>
      <c r="P839" s="415"/>
      <c r="Q839" s="418"/>
      <c r="R839" s="62"/>
      <c r="S839" s="62"/>
      <c r="T839" s="62"/>
      <c r="U839" s="62"/>
      <c r="V839" s="417"/>
      <c r="W839" s="62"/>
      <c r="X839" s="415"/>
      <c r="Y839" s="417"/>
      <c r="Z839" s="415"/>
      <c r="AA839" s="417"/>
      <c r="AB839" s="62"/>
      <c r="AC839" s="62"/>
      <c r="AD839" s="62"/>
      <c r="AE839" s="62"/>
      <c r="AF839" s="62"/>
      <c r="AG839" s="62"/>
      <c r="AH839" s="62"/>
    </row>
    <row r="840" spans="14:34">
      <c r="N840" s="415"/>
      <c r="O840" s="417"/>
      <c r="P840" s="415"/>
      <c r="Q840" s="418"/>
      <c r="R840" s="62"/>
      <c r="S840" s="62"/>
      <c r="T840" s="62"/>
      <c r="U840" s="62"/>
      <c r="V840" s="417"/>
      <c r="W840" s="62"/>
      <c r="X840" s="415"/>
      <c r="Y840" s="417"/>
      <c r="Z840" s="415"/>
      <c r="AA840" s="417"/>
      <c r="AB840" s="62"/>
      <c r="AC840" s="62"/>
      <c r="AD840" s="62"/>
      <c r="AE840" s="62"/>
      <c r="AF840" s="62"/>
      <c r="AG840" s="62"/>
      <c r="AH840" s="62"/>
    </row>
    <row r="841" spans="14:34">
      <c r="N841" s="415"/>
      <c r="O841" s="417"/>
      <c r="P841" s="415"/>
      <c r="Q841" s="418"/>
      <c r="R841" s="62"/>
      <c r="S841" s="62"/>
      <c r="T841" s="62"/>
      <c r="U841" s="62"/>
      <c r="V841" s="417"/>
      <c r="W841" s="62"/>
      <c r="X841" s="415"/>
      <c r="Y841" s="417"/>
      <c r="Z841" s="415"/>
      <c r="AA841" s="417"/>
      <c r="AB841" s="62"/>
      <c r="AC841" s="62"/>
      <c r="AD841" s="62"/>
      <c r="AE841" s="62"/>
      <c r="AF841" s="62"/>
      <c r="AG841" s="62"/>
      <c r="AH841" s="62"/>
    </row>
    <row r="842" spans="14:34">
      <c r="N842" s="415"/>
      <c r="O842" s="417"/>
      <c r="P842" s="415"/>
      <c r="Q842" s="418"/>
      <c r="R842" s="62"/>
      <c r="S842" s="62"/>
      <c r="T842" s="62"/>
      <c r="U842" s="62"/>
      <c r="V842" s="417"/>
      <c r="W842" s="62"/>
      <c r="X842" s="415"/>
      <c r="Y842" s="417"/>
      <c r="Z842" s="415"/>
      <c r="AA842" s="417"/>
      <c r="AB842" s="62"/>
      <c r="AC842" s="62"/>
      <c r="AD842" s="62"/>
      <c r="AE842" s="62"/>
      <c r="AF842" s="62"/>
      <c r="AG842" s="62"/>
      <c r="AH842" s="62"/>
    </row>
    <row r="843" spans="14:34">
      <c r="N843" s="415"/>
      <c r="O843" s="417"/>
      <c r="P843" s="415"/>
      <c r="Q843" s="418"/>
      <c r="R843" s="62"/>
      <c r="S843" s="62"/>
      <c r="T843" s="62"/>
      <c r="U843" s="62"/>
      <c r="V843" s="417"/>
      <c r="W843" s="62"/>
      <c r="X843" s="415"/>
      <c r="Y843" s="417"/>
      <c r="Z843" s="415"/>
      <c r="AA843" s="417"/>
      <c r="AB843" s="62"/>
      <c r="AC843" s="62"/>
      <c r="AD843" s="62"/>
      <c r="AE843" s="62"/>
      <c r="AF843" s="62"/>
      <c r="AG843" s="62"/>
      <c r="AH843" s="62"/>
    </row>
    <row r="844" spans="14:34">
      <c r="N844" s="415"/>
      <c r="O844" s="417"/>
      <c r="P844" s="415"/>
      <c r="Q844" s="418"/>
      <c r="R844" s="62"/>
      <c r="S844" s="62"/>
      <c r="T844" s="62"/>
      <c r="U844" s="62"/>
      <c r="V844" s="417"/>
      <c r="W844" s="62"/>
      <c r="X844" s="415"/>
      <c r="Y844" s="417"/>
      <c r="Z844" s="415"/>
      <c r="AA844" s="417"/>
      <c r="AB844" s="62"/>
      <c r="AC844" s="62"/>
      <c r="AD844" s="62"/>
      <c r="AE844" s="62"/>
      <c r="AF844" s="62"/>
      <c r="AG844" s="62"/>
      <c r="AH844" s="62"/>
    </row>
    <row r="845" spans="14:34">
      <c r="N845" s="415"/>
      <c r="O845" s="417"/>
      <c r="P845" s="415"/>
      <c r="Q845" s="418"/>
      <c r="R845" s="62"/>
      <c r="S845" s="62"/>
      <c r="T845" s="62"/>
      <c r="U845" s="62"/>
      <c r="V845" s="417"/>
      <c r="W845" s="62"/>
      <c r="X845" s="415"/>
      <c r="Y845" s="417"/>
      <c r="Z845" s="415"/>
      <c r="AA845" s="417"/>
      <c r="AB845" s="62"/>
      <c r="AC845" s="62"/>
      <c r="AD845" s="62"/>
      <c r="AE845" s="62"/>
      <c r="AF845" s="62"/>
      <c r="AG845" s="62"/>
      <c r="AH845" s="62"/>
    </row>
    <row r="846" spans="14:34">
      <c r="N846" s="415"/>
      <c r="O846" s="417"/>
      <c r="P846" s="415"/>
      <c r="Q846" s="418"/>
      <c r="R846" s="62"/>
      <c r="S846" s="62"/>
      <c r="T846" s="62"/>
      <c r="U846" s="62"/>
      <c r="V846" s="417"/>
      <c r="W846" s="62"/>
      <c r="X846" s="415"/>
      <c r="Y846" s="417"/>
      <c r="Z846" s="415"/>
      <c r="AA846" s="417"/>
      <c r="AB846" s="62"/>
      <c r="AC846" s="62"/>
      <c r="AD846" s="62"/>
      <c r="AE846" s="62"/>
      <c r="AF846" s="62"/>
      <c r="AG846" s="62"/>
      <c r="AH846" s="62"/>
    </row>
    <row r="847" spans="14:34">
      <c r="N847" s="415"/>
      <c r="O847" s="417"/>
      <c r="P847" s="415"/>
      <c r="Q847" s="418"/>
      <c r="R847" s="62"/>
      <c r="S847" s="62"/>
      <c r="T847" s="62"/>
      <c r="U847" s="62"/>
      <c r="V847" s="417"/>
      <c r="W847" s="62"/>
      <c r="X847" s="415"/>
      <c r="Y847" s="417"/>
      <c r="Z847" s="415"/>
      <c r="AA847" s="417"/>
      <c r="AB847" s="62"/>
      <c r="AC847" s="62"/>
      <c r="AD847" s="62"/>
      <c r="AE847" s="62"/>
      <c r="AF847" s="62"/>
      <c r="AG847" s="62"/>
      <c r="AH847" s="62"/>
    </row>
    <row r="848" spans="14:34">
      <c r="N848" s="415"/>
      <c r="O848" s="417"/>
      <c r="P848" s="415"/>
      <c r="Q848" s="418"/>
      <c r="R848" s="62"/>
      <c r="S848" s="62"/>
      <c r="T848" s="62"/>
      <c r="U848" s="62"/>
      <c r="V848" s="417"/>
      <c r="W848" s="62"/>
      <c r="X848" s="415"/>
      <c r="Y848" s="417"/>
      <c r="Z848" s="415"/>
      <c r="AA848" s="417"/>
      <c r="AB848" s="62"/>
      <c r="AC848" s="62"/>
      <c r="AD848" s="62"/>
      <c r="AE848" s="62"/>
      <c r="AF848" s="62"/>
      <c r="AG848" s="62"/>
      <c r="AH848" s="62"/>
    </row>
    <row r="849" spans="14:34">
      <c r="N849" s="415"/>
      <c r="O849" s="417"/>
      <c r="P849" s="415"/>
      <c r="Q849" s="418"/>
      <c r="R849" s="62"/>
      <c r="S849" s="62"/>
      <c r="T849" s="62"/>
      <c r="U849" s="62"/>
      <c r="V849" s="417"/>
      <c r="W849" s="62"/>
      <c r="X849" s="415"/>
      <c r="Y849" s="417"/>
      <c r="Z849" s="415"/>
      <c r="AA849" s="417"/>
      <c r="AB849" s="62"/>
      <c r="AC849" s="62"/>
      <c r="AD849" s="62"/>
      <c r="AE849" s="62"/>
      <c r="AF849" s="62"/>
      <c r="AG849" s="62"/>
      <c r="AH849" s="62"/>
    </row>
    <row r="850" spans="14:34">
      <c r="N850" s="415"/>
      <c r="O850" s="417"/>
      <c r="P850" s="415"/>
      <c r="Q850" s="418"/>
      <c r="R850" s="62"/>
      <c r="S850" s="62"/>
      <c r="T850" s="62"/>
      <c r="U850" s="62"/>
      <c r="V850" s="417"/>
      <c r="W850" s="62"/>
      <c r="X850" s="415"/>
      <c r="Y850" s="417"/>
      <c r="Z850" s="415"/>
      <c r="AA850" s="417"/>
      <c r="AB850" s="62"/>
      <c r="AC850" s="62"/>
      <c r="AD850" s="62"/>
      <c r="AE850" s="62"/>
      <c r="AF850" s="62"/>
      <c r="AG850" s="62"/>
      <c r="AH850" s="62"/>
    </row>
    <row r="851" spans="14:34">
      <c r="N851" s="415"/>
      <c r="O851" s="417"/>
      <c r="P851" s="415"/>
      <c r="Q851" s="418"/>
      <c r="R851" s="62"/>
      <c r="S851" s="62"/>
      <c r="T851" s="62"/>
      <c r="U851" s="62"/>
      <c r="V851" s="417"/>
      <c r="W851" s="62"/>
      <c r="X851" s="415"/>
      <c r="Y851" s="417"/>
      <c r="Z851" s="415"/>
      <c r="AA851" s="417"/>
      <c r="AB851" s="62"/>
      <c r="AC851" s="62"/>
      <c r="AD851" s="62"/>
      <c r="AE851" s="62"/>
      <c r="AF851" s="62"/>
      <c r="AG851" s="62"/>
      <c r="AH851" s="62"/>
    </row>
    <row r="852" spans="14:34">
      <c r="N852" s="415"/>
      <c r="O852" s="417"/>
      <c r="P852" s="415"/>
      <c r="Q852" s="418"/>
      <c r="R852" s="62"/>
      <c r="S852" s="62"/>
      <c r="T852" s="62"/>
      <c r="U852" s="62"/>
      <c r="V852" s="417"/>
      <c r="W852" s="62"/>
      <c r="X852" s="415"/>
      <c r="Y852" s="417"/>
      <c r="Z852" s="415"/>
      <c r="AA852" s="417"/>
      <c r="AB852" s="62"/>
      <c r="AC852" s="62"/>
      <c r="AD852" s="62"/>
      <c r="AE852" s="62"/>
      <c r="AF852" s="62"/>
      <c r="AG852" s="62"/>
      <c r="AH852" s="62"/>
    </row>
    <row r="853" spans="14:34">
      <c r="N853" s="415"/>
      <c r="O853" s="417"/>
      <c r="P853" s="415"/>
      <c r="Q853" s="418"/>
      <c r="R853" s="62"/>
      <c r="S853" s="62"/>
      <c r="T853" s="62"/>
      <c r="U853" s="62"/>
      <c r="V853" s="417"/>
      <c r="W853" s="62"/>
      <c r="X853" s="415"/>
      <c r="Y853" s="417"/>
      <c r="Z853" s="415"/>
      <c r="AA853" s="417"/>
      <c r="AB853" s="62"/>
      <c r="AC853" s="62"/>
      <c r="AD853" s="62"/>
      <c r="AE853" s="62"/>
      <c r="AF853" s="62"/>
      <c r="AG853" s="62"/>
      <c r="AH853" s="62"/>
    </row>
    <row r="854" spans="14:34">
      <c r="N854" s="415"/>
      <c r="O854" s="417"/>
      <c r="P854" s="415"/>
      <c r="Q854" s="418"/>
      <c r="R854" s="62"/>
      <c r="S854" s="62"/>
      <c r="T854" s="62"/>
      <c r="U854" s="62"/>
      <c r="V854" s="417"/>
      <c r="W854" s="62"/>
      <c r="X854" s="415"/>
      <c r="Y854" s="417"/>
      <c r="Z854" s="415"/>
      <c r="AA854" s="417"/>
      <c r="AB854" s="62"/>
      <c r="AC854" s="62"/>
      <c r="AD854" s="62"/>
      <c r="AE854" s="62"/>
      <c r="AF854" s="62"/>
      <c r="AG854" s="62"/>
      <c r="AH854" s="62"/>
    </row>
    <row r="855" spans="14:34">
      <c r="N855" s="415"/>
      <c r="O855" s="417"/>
      <c r="P855" s="415"/>
      <c r="Q855" s="418"/>
      <c r="R855" s="62"/>
      <c r="S855" s="62"/>
      <c r="T855" s="62"/>
      <c r="U855" s="62"/>
      <c r="V855" s="417"/>
      <c r="W855" s="62"/>
      <c r="X855" s="415"/>
      <c r="Y855" s="417"/>
      <c r="Z855" s="415"/>
      <c r="AA855" s="417"/>
      <c r="AB855" s="62"/>
      <c r="AC855" s="62"/>
      <c r="AD855" s="62"/>
      <c r="AE855" s="62"/>
      <c r="AF855" s="62"/>
      <c r="AG855" s="62"/>
      <c r="AH855" s="62"/>
    </row>
    <row r="856" spans="14:34">
      <c r="N856" s="415"/>
      <c r="O856" s="417"/>
      <c r="P856" s="415"/>
      <c r="Q856" s="418"/>
      <c r="R856" s="62"/>
      <c r="S856" s="62"/>
      <c r="T856" s="62"/>
      <c r="U856" s="62"/>
      <c r="V856" s="417"/>
      <c r="W856" s="62"/>
      <c r="X856" s="415"/>
      <c r="Y856" s="417"/>
      <c r="Z856" s="415"/>
      <c r="AA856" s="417"/>
      <c r="AB856" s="62"/>
      <c r="AC856" s="62"/>
      <c r="AD856" s="62"/>
      <c r="AE856" s="62"/>
      <c r="AF856" s="62"/>
      <c r="AG856" s="62"/>
      <c r="AH856" s="62"/>
    </row>
    <row r="857" spans="14:34">
      <c r="N857" s="415"/>
      <c r="O857" s="417"/>
      <c r="P857" s="415"/>
      <c r="Q857" s="418"/>
      <c r="R857" s="62"/>
      <c r="S857" s="62"/>
      <c r="T857" s="62"/>
      <c r="U857" s="62"/>
      <c r="V857" s="417"/>
      <c r="W857" s="62"/>
      <c r="X857" s="415"/>
      <c r="Y857" s="417"/>
      <c r="Z857" s="415"/>
      <c r="AA857" s="417"/>
      <c r="AB857" s="62"/>
      <c r="AC857" s="62"/>
      <c r="AD857" s="62"/>
      <c r="AE857" s="62"/>
      <c r="AF857" s="62"/>
      <c r="AG857" s="62"/>
      <c r="AH857" s="62"/>
    </row>
    <row r="858" spans="14:34">
      <c r="N858" s="415"/>
      <c r="O858" s="417"/>
      <c r="P858" s="415"/>
      <c r="Q858" s="418"/>
      <c r="R858" s="62"/>
      <c r="S858" s="62"/>
      <c r="T858" s="62"/>
      <c r="U858" s="62"/>
      <c r="V858" s="417"/>
      <c r="W858" s="62"/>
      <c r="X858" s="415"/>
      <c r="Y858" s="417"/>
      <c r="Z858" s="415"/>
      <c r="AA858" s="417"/>
      <c r="AB858" s="62"/>
      <c r="AC858" s="62"/>
      <c r="AD858" s="62"/>
      <c r="AE858" s="62"/>
      <c r="AF858" s="62"/>
      <c r="AG858" s="62"/>
      <c r="AH858" s="62"/>
    </row>
    <row r="859" spans="14:34">
      <c r="N859" s="415"/>
      <c r="O859" s="417"/>
      <c r="P859" s="415"/>
      <c r="Q859" s="418"/>
      <c r="R859" s="62"/>
      <c r="S859" s="62"/>
      <c r="T859" s="62"/>
      <c r="U859" s="62"/>
      <c r="V859" s="417"/>
      <c r="W859" s="62"/>
      <c r="X859" s="415"/>
      <c r="Y859" s="417"/>
      <c r="Z859" s="415"/>
      <c r="AA859" s="417"/>
      <c r="AB859" s="62"/>
      <c r="AC859" s="62"/>
      <c r="AD859" s="62"/>
      <c r="AE859" s="62"/>
      <c r="AF859" s="62"/>
      <c r="AG859" s="62"/>
      <c r="AH859" s="62"/>
    </row>
    <row r="860" spans="14:34">
      <c r="N860" s="415"/>
      <c r="O860" s="417"/>
      <c r="P860" s="415"/>
      <c r="Q860" s="418"/>
      <c r="R860" s="62"/>
      <c r="S860" s="62"/>
      <c r="T860" s="62"/>
      <c r="U860" s="62"/>
      <c r="V860" s="417"/>
      <c r="W860" s="62"/>
      <c r="X860" s="415"/>
      <c r="Y860" s="417"/>
      <c r="Z860" s="415"/>
      <c r="AA860" s="417"/>
      <c r="AB860" s="62"/>
      <c r="AC860" s="62"/>
      <c r="AD860" s="62"/>
      <c r="AE860" s="62"/>
      <c r="AF860" s="62"/>
      <c r="AG860" s="62"/>
      <c r="AH860" s="62"/>
    </row>
    <row r="861" spans="14:34">
      <c r="N861" s="415"/>
      <c r="O861" s="417"/>
      <c r="P861" s="415"/>
      <c r="Q861" s="418"/>
      <c r="R861" s="62"/>
      <c r="S861" s="62"/>
      <c r="T861" s="62"/>
      <c r="U861" s="62"/>
      <c r="V861" s="417"/>
      <c r="W861" s="62"/>
      <c r="X861" s="415"/>
      <c r="Y861" s="417"/>
      <c r="Z861" s="415"/>
      <c r="AA861" s="417"/>
      <c r="AB861" s="62"/>
      <c r="AC861" s="62"/>
      <c r="AD861" s="62"/>
      <c r="AE861" s="62"/>
      <c r="AF861" s="62"/>
      <c r="AG861" s="62"/>
      <c r="AH861" s="62"/>
    </row>
    <row r="862" spans="14:34">
      <c r="N862" s="415"/>
      <c r="O862" s="417"/>
      <c r="P862" s="415"/>
      <c r="Q862" s="418"/>
      <c r="R862" s="62"/>
      <c r="S862" s="62"/>
      <c r="T862" s="62"/>
      <c r="U862" s="62"/>
      <c r="V862" s="417"/>
      <c r="W862" s="62"/>
      <c r="X862" s="415"/>
      <c r="Y862" s="417"/>
      <c r="Z862" s="415"/>
      <c r="AA862" s="417"/>
      <c r="AB862" s="62"/>
      <c r="AC862" s="62"/>
      <c r="AD862" s="62"/>
      <c r="AE862" s="62"/>
      <c r="AF862" s="62"/>
      <c r="AG862" s="62"/>
      <c r="AH862" s="62"/>
    </row>
    <row r="863" spans="14:34">
      <c r="N863" s="415"/>
      <c r="O863" s="417"/>
      <c r="P863" s="415"/>
      <c r="Q863" s="418"/>
      <c r="R863" s="62"/>
      <c r="S863" s="62"/>
      <c r="T863" s="62"/>
      <c r="U863" s="62"/>
      <c r="V863" s="417"/>
      <c r="W863" s="62"/>
      <c r="X863" s="415"/>
      <c r="Y863" s="417"/>
      <c r="Z863" s="415"/>
      <c r="AA863" s="417"/>
      <c r="AB863" s="62"/>
      <c r="AC863" s="62"/>
      <c r="AD863" s="62"/>
      <c r="AE863" s="62"/>
      <c r="AF863" s="62"/>
      <c r="AG863" s="62"/>
      <c r="AH863" s="62"/>
    </row>
    <row r="864" spans="14:34">
      <c r="N864" s="415"/>
      <c r="O864" s="417"/>
      <c r="P864" s="415"/>
      <c r="Q864" s="418"/>
      <c r="R864" s="62"/>
      <c r="S864" s="62"/>
      <c r="T864" s="62"/>
      <c r="U864" s="62"/>
      <c r="V864" s="417"/>
      <c r="W864" s="62"/>
      <c r="X864" s="415"/>
      <c r="Y864" s="417"/>
      <c r="Z864" s="415"/>
      <c r="AA864" s="417"/>
      <c r="AB864" s="62"/>
      <c r="AC864" s="62"/>
      <c r="AD864" s="62"/>
      <c r="AE864" s="62"/>
      <c r="AF864" s="62"/>
      <c r="AG864" s="62"/>
      <c r="AH864" s="62"/>
    </row>
    <row r="865" spans="14:34">
      <c r="N865" s="415"/>
      <c r="O865" s="417"/>
      <c r="P865" s="415"/>
      <c r="Q865" s="418"/>
      <c r="R865" s="62"/>
      <c r="S865" s="62"/>
      <c r="T865" s="62"/>
      <c r="U865" s="62"/>
      <c r="V865" s="417"/>
      <c r="W865" s="62"/>
      <c r="X865" s="415"/>
      <c r="Y865" s="417"/>
      <c r="Z865" s="415"/>
      <c r="AA865" s="417"/>
      <c r="AB865" s="62"/>
      <c r="AC865" s="62"/>
      <c r="AD865" s="62"/>
      <c r="AE865" s="62"/>
      <c r="AF865" s="62"/>
      <c r="AG865" s="62"/>
      <c r="AH865" s="62"/>
    </row>
    <row r="866" spans="14:34">
      <c r="N866" s="415"/>
      <c r="O866" s="417"/>
      <c r="P866" s="415"/>
      <c r="Q866" s="418"/>
      <c r="R866" s="62"/>
      <c r="S866" s="62"/>
      <c r="T866" s="62"/>
      <c r="U866" s="62"/>
      <c r="V866" s="417"/>
      <c r="W866" s="62"/>
      <c r="X866" s="415"/>
      <c r="Y866" s="417"/>
      <c r="Z866" s="415"/>
      <c r="AA866" s="417"/>
      <c r="AB866" s="62"/>
      <c r="AC866" s="62"/>
      <c r="AD866" s="62"/>
      <c r="AE866" s="62"/>
      <c r="AF866" s="62"/>
      <c r="AG866" s="62"/>
      <c r="AH866" s="62"/>
    </row>
    <row r="867" spans="14:34">
      <c r="N867" s="415"/>
      <c r="O867" s="417"/>
      <c r="P867" s="415"/>
      <c r="Q867" s="418"/>
      <c r="R867" s="62"/>
      <c r="S867" s="62"/>
      <c r="T867" s="62"/>
      <c r="U867" s="62"/>
      <c r="V867" s="417"/>
      <c r="W867" s="62"/>
      <c r="X867" s="415"/>
      <c r="Y867" s="417"/>
      <c r="Z867" s="415"/>
      <c r="AA867" s="417"/>
      <c r="AB867" s="62"/>
      <c r="AC867" s="62"/>
      <c r="AD867" s="62"/>
      <c r="AE867" s="62"/>
      <c r="AF867" s="62"/>
      <c r="AG867" s="62"/>
      <c r="AH867" s="62"/>
    </row>
    <row r="868" spans="14:34">
      <c r="N868" s="415"/>
      <c r="O868" s="417"/>
      <c r="P868" s="415"/>
      <c r="Q868" s="418"/>
      <c r="R868" s="62"/>
      <c r="S868" s="62"/>
      <c r="T868" s="62"/>
      <c r="U868" s="62"/>
      <c r="V868" s="417"/>
      <c r="W868" s="62"/>
      <c r="X868" s="415"/>
      <c r="Y868" s="417"/>
      <c r="Z868" s="415"/>
      <c r="AA868" s="417"/>
      <c r="AB868" s="62"/>
      <c r="AC868" s="62"/>
      <c r="AD868" s="62"/>
      <c r="AE868" s="62"/>
      <c r="AF868" s="62"/>
      <c r="AG868" s="62"/>
      <c r="AH868" s="62"/>
    </row>
    <row r="869" spans="14:34">
      <c r="N869" s="415"/>
      <c r="O869" s="417"/>
      <c r="P869" s="415"/>
      <c r="Q869" s="418"/>
      <c r="R869" s="62"/>
      <c r="S869" s="62"/>
      <c r="T869" s="62"/>
      <c r="U869" s="62"/>
      <c r="V869" s="417"/>
      <c r="W869" s="62"/>
      <c r="X869" s="415"/>
      <c r="Y869" s="417"/>
      <c r="Z869" s="415"/>
      <c r="AA869" s="417"/>
      <c r="AB869" s="62"/>
      <c r="AC869" s="62"/>
      <c r="AD869" s="62"/>
      <c r="AE869" s="62"/>
      <c r="AF869" s="62"/>
      <c r="AG869" s="62"/>
      <c r="AH869" s="62"/>
    </row>
    <row r="870" spans="14:34">
      <c r="N870" s="415"/>
      <c r="O870" s="417"/>
      <c r="P870" s="415"/>
      <c r="Q870" s="418"/>
      <c r="R870" s="62"/>
      <c r="S870" s="62"/>
      <c r="T870" s="62"/>
      <c r="U870" s="62"/>
      <c r="V870" s="417"/>
      <c r="W870" s="62"/>
      <c r="X870" s="415"/>
      <c r="Y870" s="417"/>
      <c r="Z870" s="415"/>
      <c r="AA870" s="417"/>
      <c r="AB870" s="62"/>
      <c r="AC870" s="62"/>
      <c r="AD870" s="62"/>
      <c r="AE870" s="62"/>
      <c r="AF870" s="62"/>
      <c r="AG870" s="62"/>
      <c r="AH870" s="62"/>
    </row>
    <row r="871" spans="14:34">
      <c r="N871" s="415"/>
      <c r="O871" s="417"/>
      <c r="P871" s="415"/>
      <c r="Q871" s="418"/>
      <c r="R871" s="62"/>
      <c r="S871" s="62"/>
      <c r="T871" s="62"/>
      <c r="U871" s="62"/>
      <c r="V871" s="417"/>
      <c r="W871" s="62"/>
      <c r="X871" s="415"/>
      <c r="Y871" s="417"/>
      <c r="Z871" s="415"/>
      <c r="AA871" s="417"/>
      <c r="AB871" s="62"/>
      <c r="AC871" s="62"/>
      <c r="AD871" s="62"/>
      <c r="AE871" s="62"/>
      <c r="AF871" s="62"/>
      <c r="AG871" s="62"/>
      <c r="AH871" s="62"/>
    </row>
    <row r="872" spans="14:34">
      <c r="N872" s="415"/>
      <c r="O872" s="417"/>
      <c r="P872" s="415"/>
      <c r="Q872" s="418"/>
      <c r="R872" s="62"/>
      <c r="S872" s="62"/>
      <c r="T872" s="62"/>
      <c r="U872" s="62"/>
      <c r="V872" s="417"/>
      <c r="W872" s="62"/>
      <c r="X872" s="415"/>
      <c r="Y872" s="417"/>
      <c r="Z872" s="415"/>
      <c r="AA872" s="417"/>
      <c r="AB872" s="62"/>
      <c r="AC872" s="62"/>
      <c r="AD872" s="62"/>
      <c r="AE872" s="62"/>
      <c r="AF872" s="62"/>
      <c r="AG872" s="62"/>
      <c r="AH872" s="62"/>
    </row>
    <row r="873" spans="14:34">
      <c r="N873" s="415"/>
      <c r="O873" s="417"/>
      <c r="P873" s="415"/>
      <c r="Q873" s="418"/>
      <c r="R873" s="62"/>
      <c r="S873" s="62"/>
      <c r="T873" s="62"/>
      <c r="U873" s="62"/>
      <c r="V873" s="417"/>
      <c r="W873" s="62"/>
      <c r="X873" s="415"/>
      <c r="Y873" s="417"/>
      <c r="Z873" s="415"/>
      <c r="AA873" s="417"/>
      <c r="AB873" s="62"/>
      <c r="AC873" s="62"/>
      <c r="AD873" s="62"/>
      <c r="AE873" s="62"/>
      <c r="AF873" s="62"/>
      <c r="AG873" s="62"/>
      <c r="AH873" s="62"/>
    </row>
    <row r="874" spans="14:34">
      <c r="N874" s="415"/>
      <c r="O874" s="417"/>
      <c r="P874" s="415"/>
      <c r="Q874" s="418"/>
      <c r="R874" s="62"/>
      <c r="S874" s="62"/>
      <c r="T874" s="62"/>
      <c r="U874" s="62"/>
      <c r="V874" s="417"/>
      <c r="W874" s="62"/>
      <c r="X874" s="415"/>
      <c r="Y874" s="417"/>
      <c r="Z874" s="415"/>
      <c r="AA874" s="417"/>
      <c r="AB874" s="62"/>
      <c r="AC874" s="62"/>
      <c r="AD874" s="62"/>
      <c r="AE874" s="62"/>
      <c r="AF874" s="62"/>
      <c r="AG874" s="62"/>
      <c r="AH874" s="62"/>
    </row>
    <row r="875" spans="14:34">
      <c r="N875" s="415"/>
      <c r="O875" s="417"/>
      <c r="P875" s="415"/>
      <c r="Q875" s="418"/>
      <c r="R875" s="62"/>
      <c r="S875" s="62"/>
      <c r="T875" s="62"/>
      <c r="U875" s="62"/>
      <c r="V875" s="417"/>
      <c r="W875" s="62"/>
      <c r="X875" s="415"/>
      <c r="Y875" s="417"/>
      <c r="Z875" s="415"/>
      <c r="AA875" s="417"/>
      <c r="AB875" s="62"/>
      <c r="AC875" s="62"/>
      <c r="AD875" s="62"/>
      <c r="AE875" s="62"/>
      <c r="AF875" s="62"/>
      <c r="AG875" s="62"/>
      <c r="AH875" s="62"/>
    </row>
    <row r="876" spans="14:34">
      <c r="N876" s="415"/>
      <c r="O876" s="417"/>
      <c r="P876" s="415"/>
      <c r="Q876" s="418"/>
      <c r="R876" s="62"/>
      <c r="S876" s="62"/>
      <c r="T876" s="62"/>
      <c r="U876" s="62"/>
      <c r="V876" s="417"/>
      <c r="W876" s="62"/>
      <c r="X876" s="415"/>
      <c r="Y876" s="417"/>
      <c r="Z876" s="415"/>
      <c r="AA876" s="417"/>
      <c r="AB876" s="62"/>
      <c r="AC876" s="62"/>
      <c r="AD876" s="62"/>
      <c r="AE876" s="62"/>
      <c r="AF876" s="62"/>
      <c r="AG876" s="62"/>
      <c r="AH876" s="62"/>
    </row>
    <row r="877" spans="14:34">
      <c r="N877" s="415"/>
      <c r="O877" s="417"/>
      <c r="P877" s="415"/>
      <c r="Q877" s="418"/>
      <c r="R877" s="62"/>
      <c r="S877" s="62"/>
      <c r="T877" s="62"/>
      <c r="U877" s="62"/>
      <c r="V877" s="417"/>
      <c r="W877" s="62"/>
      <c r="X877" s="415"/>
      <c r="Y877" s="417"/>
      <c r="Z877" s="415"/>
      <c r="AA877" s="417"/>
      <c r="AB877" s="62"/>
      <c r="AC877" s="62"/>
      <c r="AD877" s="62"/>
      <c r="AE877" s="62"/>
      <c r="AF877" s="62"/>
      <c r="AG877" s="62"/>
      <c r="AH877" s="62"/>
    </row>
    <row r="878" spans="14:34">
      <c r="N878" s="415"/>
      <c r="O878" s="417"/>
      <c r="P878" s="415"/>
      <c r="Q878" s="418"/>
      <c r="R878" s="62"/>
      <c r="S878" s="62"/>
      <c r="T878" s="62"/>
      <c r="U878" s="62"/>
      <c r="V878" s="417"/>
      <c r="W878" s="62"/>
      <c r="X878" s="415"/>
      <c r="Y878" s="417"/>
      <c r="Z878" s="415"/>
      <c r="AA878" s="417"/>
      <c r="AB878" s="62"/>
      <c r="AC878" s="62"/>
      <c r="AD878" s="62"/>
      <c r="AE878" s="62"/>
      <c r="AF878" s="62"/>
      <c r="AG878" s="62"/>
      <c r="AH878" s="62"/>
    </row>
    <row r="879" spans="14:34">
      <c r="N879" s="415"/>
      <c r="O879" s="417"/>
      <c r="P879" s="415"/>
      <c r="Q879" s="418"/>
      <c r="R879" s="62"/>
      <c r="S879" s="62"/>
      <c r="T879" s="62"/>
      <c r="U879" s="62"/>
      <c r="V879" s="417"/>
      <c r="W879" s="62"/>
      <c r="X879" s="415"/>
      <c r="Y879" s="417"/>
      <c r="Z879" s="415"/>
      <c r="AA879" s="417"/>
      <c r="AB879" s="62"/>
      <c r="AC879" s="62"/>
      <c r="AD879" s="62"/>
      <c r="AE879" s="62"/>
      <c r="AF879" s="62"/>
      <c r="AG879" s="62"/>
      <c r="AH879" s="62"/>
    </row>
    <row r="880" spans="14:34">
      <c r="N880" s="415"/>
      <c r="O880" s="417"/>
      <c r="P880" s="415"/>
      <c r="Q880" s="418"/>
      <c r="R880" s="62"/>
      <c r="S880" s="62"/>
      <c r="T880" s="62"/>
      <c r="U880" s="62"/>
      <c r="V880" s="417"/>
      <c r="W880" s="62"/>
      <c r="X880" s="415"/>
      <c r="Y880" s="417"/>
      <c r="Z880" s="415"/>
      <c r="AA880" s="417"/>
      <c r="AB880" s="62"/>
      <c r="AC880" s="62"/>
      <c r="AD880" s="62"/>
      <c r="AE880" s="62"/>
      <c r="AF880" s="62"/>
      <c r="AG880" s="62"/>
      <c r="AH880" s="62"/>
    </row>
    <row r="881" spans="14:34">
      <c r="N881" s="415"/>
      <c r="O881" s="417"/>
      <c r="P881" s="415"/>
      <c r="Q881" s="418"/>
      <c r="R881" s="62"/>
      <c r="S881" s="62"/>
      <c r="T881" s="62"/>
      <c r="U881" s="62"/>
      <c r="V881" s="417"/>
      <c r="W881" s="62"/>
      <c r="X881" s="415"/>
      <c r="Y881" s="417"/>
      <c r="Z881" s="415"/>
      <c r="AA881" s="417"/>
      <c r="AB881" s="62"/>
      <c r="AC881" s="62"/>
      <c r="AD881" s="62"/>
      <c r="AE881" s="62"/>
      <c r="AF881" s="62"/>
      <c r="AG881" s="62"/>
      <c r="AH881" s="62"/>
    </row>
    <row r="882" spans="14:34">
      <c r="N882" s="415"/>
      <c r="O882" s="417"/>
      <c r="P882" s="415"/>
      <c r="Q882" s="418"/>
      <c r="R882" s="62"/>
      <c r="S882" s="62"/>
      <c r="T882" s="62"/>
      <c r="U882" s="62"/>
      <c r="V882" s="417"/>
      <c r="W882" s="62"/>
      <c r="X882" s="415"/>
      <c r="Y882" s="417"/>
      <c r="Z882" s="415"/>
      <c r="AA882" s="417"/>
      <c r="AB882" s="62"/>
      <c r="AC882" s="62"/>
      <c r="AD882" s="62"/>
      <c r="AE882" s="62"/>
      <c r="AF882" s="62"/>
      <c r="AG882" s="62"/>
      <c r="AH882" s="62"/>
    </row>
    <row r="883" spans="14:34">
      <c r="N883" s="415"/>
      <c r="O883" s="417"/>
      <c r="P883" s="415"/>
      <c r="Q883" s="418"/>
      <c r="R883" s="62"/>
      <c r="S883" s="62"/>
      <c r="T883" s="62"/>
      <c r="U883" s="62"/>
      <c r="V883" s="417"/>
      <c r="W883" s="62"/>
      <c r="X883" s="415"/>
      <c r="Y883" s="417"/>
      <c r="Z883" s="415"/>
      <c r="AA883" s="417"/>
      <c r="AB883" s="62"/>
      <c r="AC883" s="62"/>
      <c r="AD883" s="62"/>
      <c r="AE883" s="62"/>
      <c r="AF883" s="62"/>
      <c r="AG883" s="62"/>
      <c r="AH883" s="62"/>
    </row>
    <row r="884" spans="14:34">
      <c r="N884" s="415"/>
      <c r="O884" s="417"/>
      <c r="P884" s="415"/>
      <c r="Q884" s="418"/>
      <c r="R884" s="62"/>
      <c r="S884" s="62"/>
      <c r="T884" s="62"/>
      <c r="U884" s="62"/>
      <c r="V884" s="417"/>
      <c r="W884" s="62"/>
      <c r="X884" s="415"/>
      <c r="Y884" s="417"/>
      <c r="Z884" s="415"/>
      <c r="AA884" s="417"/>
      <c r="AB884" s="62"/>
      <c r="AC884" s="62"/>
      <c r="AD884" s="62"/>
      <c r="AE884" s="62"/>
      <c r="AF884" s="62"/>
      <c r="AG884" s="62"/>
      <c r="AH884" s="62"/>
    </row>
    <row r="885" spans="14:34">
      <c r="N885" s="415"/>
      <c r="O885" s="417"/>
      <c r="P885" s="415"/>
      <c r="Q885" s="418"/>
      <c r="R885" s="62"/>
      <c r="S885" s="62"/>
      <c r="T885" s="62"/>
      <c r="U885" s="62"/>
      <c r="V885" s="417"/>
      <c r="W885" s="62"/>
      <c r="X885" s="415"/>
      <c r="Y885" s="417"/>
      <c r="Z885" s="415"/>
      <c r="AA885" s="417"/>
      <c r="AB885" s="62"/>
      <c r="AC885" s="62"/>
      <c r="AD885" s="62"/>
      <c r="AE885" s="62"/>
      <c r="AF885" s="62"/>
      <c r="AG885" s="62"/>
      <c r="AH885" s="62"/>
    </row>
    <row r="886" spans="14:34">
      <c r="N886" s="415"/>
      <c r="O886" s="417"/>
      <c r="P886" s="415"/>
      <c r="Q886" s="418"/>
      <c r="R886" s="62"/>
      <c r="S886" s="62"/>
      <c r="T886" s="62"/>
      <c r="U886" s="62"/>
      <c r="V886" s="417"/>
      <c r="W886" s="62"/>
      <c r="X886" s="415"/>
      <c r="Y886" s="417"/>
      <c r="Z886" s="415"/>
      <c r="AA886" s="417"/>
      <c r="AB886" s="62"/>
      <c r="AC886" s="62"/>
      <c r="AD886" s="62"/>
      <c r="AE886" s="62"/>
      <c r="AF886" s="62"/>
      <c r="AG886" s="62"/>
      <c r="AH886" s="62"/>
    </row>
    <row r="887" spans="14:34">
      <c r="N887" s="415"/>
      <c r="O887" s="417"/>
      <c r="P887" s="415"/>
      <c r="Q887" s="418"/>
      <c r="R887" s="62"/>
      <c r="S887" s="62"/>
      <c r="T887" s="62"/>
      <c r="U887" s="62"/>
      <c r="V887" s="417"/>
      <c r="W887" s="62"/>
      <c r="X887" s="415"/>
      <c r="Y887" s="417"/>
      <c r="Z887" s="415"/>
      <c r="AA887" s="417"/>
      <c r="AB887" s="62"/>
      <c r="AC887" s="62"/>
      <c r="AD887" s="62"/>
      <c r="AE887" s="62"/>
      <c r="AF887" s="62"/>
      <c r="AG887" s="62"/>
      <c r="AH887" s="62"/>
    </row>
    <row r="888" spans="14:34">
      <c r="N888" s="415"/>
      <c r="O888" s="417"/>
      <c r="P888" s="415"/>
      <c r="Q888" s="418"/>
      <c r="R888" s="62"/>
      <c r="S888" s="62"/>
      <c r="T888" s="62"/>
      <c r="U888" s="62"/>
      <c r="V888" s="417"/>
      <c r="W888" s="62"/>
      <c r="X888" s="415"/>
      <c r="Y888" s="417"/>
      <c r="Z888" s="415"/>
      <c r="AA888" s="417"/>
      <c r="AB888" s="62"/>
      <c r="AC888" s="62"/>
      <c r="AD888" s="62"/>
      <c r="AE888" s="62"/>
      <c r="AF888" s="62"/>
      <c r="AG888" s="62"/>
      <c r="AH888" s="62"/>
    </row>
    <row r="889" spans="14:34">
      <c r="N889" s="415"/>
      <c r="O889" s="417"/>
      <c r="P889" s="415"/>
      <c r="Q889" s="418"/>
      <c r="R889" s="62"/>
      <c r="S889" s="62"/>
      <c r="T889" s="62"/>
      <c r="U889" s="62"/>
      <c r="V889" s="417"/>
      <c r="W889" s="62"/>
      <c r="X889" s="415"/>
      <c r="Y889" s="417"/>
      <c r="Z889" s="415"/>
      <c r="AA889" s="417"/>
      <c r="AB889" s="62"/>
      <c r="AC889" s="62"/>
      <c r="AD889" s="62"/>
      <c r="AE889" s="62"/>
      <c r="AF889" s="62"/>
      <c r="AG889" s="62"/>
      <c r="AH889" s="62"/>
    </row>
    <row r="890" spans="14:34">
      <c r="N890" s="415"/>
      <c r="O890" s="417"/>
      <c r="P890" s="415"/>
      <c r="Q890" s="418"/>
      <c r="R890" s="62"/>
      <c r="S890" s="62"/>
      <c r="T890" s="62"/>
      <c r="U890" s="62"/>
      <c r="V890" s="417"/>
      <c r="W890" s="62"/>
      <c r="X890" s="415"/>
      <c r="Y890" s="417"/>
      <c r="Z890" s="415"/>
      <c r="AA890" s="417"/>
      <c r="AB890" s="62"/>
      <c r="AC890" s="62"/>
      <c r="AD890" s="62"/>
      <c r="AE890" s="62"/>
      <c r="AF890" s="62"/>
      <c r="AG890" s="62"/>
      <c r="AH890" s="62"/>
    </row>
    <row r="891" spans="14:34">
      <c r="N891" s="415"/>
      <c r="O891" s="417"/>
      <c r="P891" s="415"/>
      <c r="Q891" s="418"/>
      <c r="R891" s="62"/>
      <c r="S891" s="62"/>
      <c r="T891" s="62"/>
      <c r="U891" s="62"/>
      <c r="V891" s="417"/>
      <c r="W891" s="62"/>
      <c r="X891" s="415"/>
      <c r="Y891" s="417"/>
      <c r="Z891" s="415"/>
      <c r="AA891" s="417"/>
      <c r="AB891" s="62"/>
      <c r="AC891" s="62"/>
      <c r="AD891" s="62"/>
      <c r="AE891" s="62"/>
      <c r="AF891" s="62"/>
      <c r="AG891" s="62"/>
      <c r="AH891" s="62"/>
    </row>
    <row r="892" spans="14:34">
      <c r="N892" s="415"/>
      <c r="O892" s="417"/>
      <c r="P892" s="415"/>
      <c r="Q892" s="418"/>
      <c r="R892" s="62"/>
      <c r="S892" s="62"/>
      <c r="T892" s="62"/>
      <c r="U892" s="62"/>
      <c r="V892" s="417"/>
      <c r="W892" s="62"/>
      <c r="X892" s="415"/>
      <c r="Y892" s="417"/>
      <c r="Z892" s="415"/>
      <c r="AA892" s="417"/>
      <c r="AB892" s="62"/>
      <c r="AC892" s="62"/>
      <c r="AD892" s="62"/>
      <c r="AE892" s="62"/>
      <c r="AF892" s="62"/>
      <c r="AG892" s="62"/>
      <c r="AH892" s="62"/>
    </row>
    <row r="893" spans="14:34">
      <c r="N893" s="415"/>
      <c r="O893" s="417"/>
      <c r="P893" s="415"/>
      <c r="Q893" s="418"/>
      <c r="R893" s="62"/>
      <c r="S893" s="62"/>
      <c r="T893" s="62"/>
      <c r="U893" s="62"/>
      <c r="V893" s="417"/>
      <c r="W893" s="62"/>
      <c r="X893" s="415"/>
      <c r="Y893" s="417"/>
      <c r="Z893" s="415"/>
      <c r="AA893" s="417"/>
      <c r="AB893" s="62"/>
      <c r="AC893" s="62"/>
      <c r="AD893" s="62"/>
      <c r="AE893" s="62"/>
      <c r="AF893" s="62"/>
      <c r="AG893" s="62"/>
      <c r="AH893" s="62"/>
    </row>
    <row r="894" spans="14:34">
      <c r="N894" s="415"/>
      <c r="O894" s="417"/>
      <c r="P894" s="415"/>
      <c r="Q894" s="418"/>
      <c r="R894" s="62"/>
      <c r="S894" s="62"/>
      <c r="T894" s="62"/>
      <c r="U894" s="62"/>
      <c r="V894" s="417"/>
      <c r="W894" s="62"/>
      <c r="X894" s="415"/>
      <c r="Y894" s="417"/>
      <c r="Z894" s="415"/>
      <c r="AA894" s="417"/>
      <c r="AB894" s="62"/>
      <c r="AC894" s="62"/>
      <c r="AD894" s="62"/>
      <c r="AE894" s="62"/>
      <c r="AF894" s="62"/>
      <c r="AG894" s="62"/>
      <c r="AH894" s="62"/>
    </row>
    <row r="895" spans="14:34">
      <c r="N895" s="415"/>
      <c r="O895" s="417"/>
      <c r="P895" s="415"/>
      <c r="Q895" s="418"/>
      <c r="R895" s="62"/>
      <c r="S895" s="62"/>
      <c r="T895" s="62"/>
      <c r="U895" s="62"/>
      <c r="V895" s="417"/>
      <c r="W895" s="62"/>
      <c r="X895" s="415"/>
      <c r="Y895" s="417"/>
      <c r="Z895" s="415"/>
      <c r="AA895" s="417"/>
      <c r="AB895" s="62"/>
      <c r="AC895" s="62"/>
      <c r="AD895" s="62"/>
      <c r="AE895" s="62"/>
      <c r="AF895" s="62"/>
      <c r="AG895" s="62"/>
      <c r="AH895" s="62"/>
    </row>
    <row r="896" spans="14:34">
      <c r="N896" s="415"/>
      <c r="O896" s="417"/>
      <c r="P896" s="415"/>
      <c r="Q896" s="418"/>
      <c r="R896" s="62"/>
      <c r="S896" s="62"/>
      <c r="T896" s="62"/>
      <c r="U896" s="62"/>
      <c r="V896" s="417"/>
      <c r="W896" s="62"/>
      <c r="X896" s="415"/>
      <c r="Y896" s="417"/>
      <c r="Z896" s="415"/>
      <c r="AA896" s="417"/>
      <c r="AB896" s="62"/>
      <c r="AC896" s="62"/>
      <c r="AD896" s="62"/>
      <c r="AE896" s="62"/>
      <c r="AF896" s="62"/>
      <c r="AG896" s="62"/>
      <c r="AH896" s="62"/>
    </row>
    <row r="897" spans="14:34">
      <c r="N897" s="415"/>
      <c r="O897" s="417"/>
      <c r="P897" s="415"/>
      <c r="Q897" s="418"/>
      <c r="R897" s="62"/>
      <c r="S897" s="62"/>
      <c r="T897" s="62"/>
      <c r="U897" s="62"/>
      <c r="V897" s="417"/>
      <c r="W897" s="62"/>
      <c r="X897" s="415"/>
      <c r="Y897" s="417"/>
      <c r="Z897" s="415"/>
      <c r="AA897" s="417"/>
      <c r="AB897" s="62"/>
      <c r="AC897" s="62"/>
      <c r="AD897" s="62"/>
      <c r="AE897" s="62"/>
      <c r="AF897" s="62"/>
      <c r="AG897" s="62"/>
      <c r="AH897" s="62"/>
    </row>
    <row r="898" spans="14:34">
      <c r="N898" s="415"/>
      <c r="O898" s="417"/>
      <c r="P898" s="415"/>
      <c r="Q898" s="418"/>
      <c r="R898" s="62"/>
      <c r="S898" s="62"/>
      <c r="T898" s="62"/>
      <c r="U898" s="62"/>
      <c r="V898" s="417"/>
      <c r="W898" s="62"/>
      <c r="X898" s="415"/>
      <c r="Y898" s="417"/>
      <c r="Z898" s="415"/>
      <c r="AA898" s="417"/>
      <c r="AB898" s="62"/>
      <c r="AC898" s="62"/>
      <c r="AD898" s="62"/>
      <c r="AE898" s="62"/>
      <c r="AF898" s="62"/>
      <c r="AG898" s="62"/>
      <c r="AH898" s="62"/>
    </row>
    <row r="899" spans="14:34">
      <c r="N899" s="415"/>
      <c r="O899" s="417"/>
      <c r="P899" s="415"/>
      <c r="Q899" s="418"/>
      <c r="R899" s="62"/>
      <c r="S899" s="62"/>
      <c r="T899" s="62"/>
      <c r="U899" s="62"/>
      <c r="V899" s="417"/>
      <c r="W899" s="62"/>
      <c r="X899" s="415"/>
      <c r="Y899" s="417"/>
      <c r="Z899" s="415"/>
      <c r="AA899" s="417"/>
      <c r="AB899" s="62"/>
      <c r="AC899" s="62"/>
      <c r="AD899" s="62"/>
      <c r="AE899" s="62"/>
      <c r="AF899" s="62"/>
      <c r="AG899" s="62"/>
      <c r="AH899" s="62"/>
    </row>
    <row r="900" spans="14:34">
      <c r="N900" s="415"/>
      <c r="O900" s="417"/>
      <c r="P900" s="415"/>
      <c r="Q900" s="418"/>
      <c r="R900" s="62"/>
      <c r="S900" s="62"/>
      <c r="T900" s="62"/>
      <c r="U900" s="62"/>
      <c r="V900" s="417"/>
      <c r="W900" s="62"/>
      <c r="X900" s="415"/>
      <c r="Y900" s="417"/>
      <c r="Z900" s="415"/>
      <c r="AA900" s="417"/>
      <c r="AB900" s="62"/>
      <c r="AC900" s="62"/>
      <c r="AD900" s="62"/>
      <c r="AE900" s="62"/>
      <c r="AF900" s="62"/>
      <c r="AG900" s="62"/>
      <c r="AH900" s="62"/>
    </row>
    <row r="901" spans="14:34">
      <c r="N901" s="415"/>
      <c r="O901" s="417"/>
      <c r="P901" s="415"/>
      <c r="Q901" s="418"/>
      <c r="R901" s="62"/>
      <c r="S901" s="62"/>
      <c r="T901" s="62"/>
      <c r="U901" s="62"/>
      <c r="V901" s="417"/>
      <c r="W901" s="62"/>
      <c r="X901" s="415"/>
      <c r="Y901" s="417"/>
      <c r="Z901" s="415"/>
      <c r="AA901" s="417"/>
      <c r="AB901" s="62"/>
      <c r="AC901" s="62"/>
      <c r="AD901" s="62"/>
      <c r="AE901" s="62"/>
      <c r="AF901" s="62"/>
      <c r="AG901" s="62"/>
      <c r="AH901" s="62"/>
    </row>
    <row r="902" spans="14:34">
      <c r="N902" s="415"/>
      <c r="O902" s="417"/>
      <c r="P902" s="415"/>
      <c r="Q902" s="418"/>
      <c r="R902" s="62"/>
      <c r="S902" s="62"/>
      <c r="T902" s="62"/>
      <c r="U902" s="62"/>
      <c r="V902" s="417"/>
      <c r="W902" s="62"/>
      <c r="X902" s="415"/>
      <c r="Y902" s="417"/>
      <c r="Z902" s="415"/>
      <c r="AA902" s="417"/>
      <c r="AB902" s="62"/>
      <c r="AC902" s="62"/>
      <c r="AD902" s="62"/>
      <c r="AE902" s="62"/>
      <c r="AF902" s="62"/>
      <c r="AG902" s="62"/>
      <c r="AH902" s="62"/>
    </row>
    <row r="903" spans="14:34">
      <c r="N903" s="415"/>
      <c r="O903" s="417"/>
      <c r="P903" s="415"/>
      <c r="Q903" s="418"/>
      <c r="R903" s="62"/>
      <c r="S903" s="62"/>
      <c r="T903" s="62"/>
      <c r="U903" s="62"/>
      <c r="V903" s="417"/>
      <c r="W903" s="62"/>
      <c r="X903" s="415"/>
      <c r="Y903" s="417"/>
      <c r="Z903" s="415"/>
      <c r="AA903" s="417"/>
      <c r="AB903" s="62"/>
      <c r="AC903" s="62"/>
      <c r="AD903" s="62"/>
      <c r="AE903" s="62"/>
      <c r="AF903" s="62"/>
      <c r="AG903" s="62"/>
      <c r="AH903" s="62"/>
    </row>
    <row r="904" spans="14:34">
      <c r="N904" s="415"/>
      <c r="O904" s="417"/>
      <c r="P904" s="415"/>
      <c r="Q904" s="418"/>
      <c r="R904" s="62"/>
      <c r="S904" s="62"/>
      <c r="T904" s="62"/>
      <c r="U904" s="62"/>
      <c r="V904" s="417"/>
      <c r="W904" s="62"/>
      <c r="X904" s="415"/>
      <c r="Y904" s="417"/>
      <c r="Z904" s="415"/>
      <c r="AA904" s="417"/>
      <c r="AB904" s="62"/>
      <c r="AC904" s="62"/>
      <c r="AD904" s="62"/>
      <c r="AE904" s="62"/>
      <c r="AF904" s="62"/>
      <c r="AG904" s="62"/>
      <c r="AH904" s="62"/>
    </row>
    <row r="905" spans="14:34">
      <c r="N905" s="415"/>
      <c r="O905" s="417"/>
      <c r="P905" s="415"/>
      <c r="Q905" s="418"/>
      <c r="R905" s="62"/>
      <c r="S905" s="62"/>
      <c r="T905" s="62"/>
      <c r="U905" s="62"/>
      <c r="V905" s="417"/>
      <c r="W905" s="62"/>
      <c r="X905" s="415"/>
      <c r="Y905" s="417"/>
      <c r="Z905" s="415"/>
      <c r="AA905" s="417"/>
      <c r="AB905" s="62"/>
      <c r="AC905" s="62"/>
      <c r="AD905" s="62"/>
      <c r="AE905" s="62"/>
      <c r="AF905" s="62"/>
      <c r="AG905" s="62"/>
      <c r="AH905" s="62"/>
    </row>
    <row r="906" spans="14:34">
      <c r="N906" s="415"/>
      <c r="O906" s="417"/>
      <c r="P906" s="415"/>
      <c r="Q906" s="418"/>
      <c r="R906" s="62"/>
      <c r="S906" s="62"/>
      <c r="T906" s="62"/>
      <c r="U906" s="62"/>
      <c r="V906" s="417"/>
      <c r="W906" s="62"/>
      <c r="X906" s="415"/>
      <c r="Y906" s="417"/>
      <c r="Z906" s="415"/>
      <c r="AA906" s="417"/>
      <c r="AB906" s="62"/>
      <c r="AC906" s="62"/>
      <c r="AD906" s="62"/>
      <c r="AE906" s="62"/>
      <c r="AF906" s="62"/>
      <c r="AG906" s="62"/>
      <c r="AH906" s="62"/>
    </row>
    <row r="907" spans="14:34">
      <c r="N907" s="415"/>
      <c r="O907" s="417"/>
      <c r="P907" s="415"/>
      <c r="Q907" s="418"/>
      <c r="R907" s="62"/>
      <c r="S907" s="62"/>
      <c r="T907" s="62"/>
      <c r="U907" s="62"/>
      <c r="V907" s="417"/>
      <c r="W907" s="62"/>
      <c r="X907" s="415"/>
      <c r="Y907" s="417"/>
      <c r="Z907" s="415"/>
      <c r="AA907" s="417"/>
      <c r="AB907" s="62"/>
      <c r="AC907" s="62"/>
      <c r="AD907" s="62"/>
      <c r="AE907" s="62"/>
      <c r="AF907" s="62"/>
      <c r="AG907" s="62"/>
      <c r="AH907" s="62"/>
    </row>
    <row r="908" spans="14:34">
      <c r="N908" s="415"/>
      <c r="O908" s="417"/>
      <c r="P908" s="415"/>
      <c r="Q908" s="418"/>
      <c r="R908" s="62"/>
      <c r="S908" s="62"/>
      <c r="T908" s="62"/>
      <c r="U908" s="62"/>
      <c r="V908" s="417"/>
      <c r="W908" s="62"/>
      <c r="X908" s="415"/>
      <c r="Y908" s="417"/>
      <c r="Z908" s="415"/>
      <c r="AA908" s="417"/>
      <c r="AB908" s="62"/>
      <c r="AC908" s="62"/>
      <c r="AD908" s="62"/>
      <c r="AE908" s="62"/>
      <c r="AF908" s="62"/>
      <c r="AG908" s="62"/>
      <c r="AH908" s="62"/>
    </row>
    <row r="909" spans="14:34">
      <c r="N909" s="415"/>
      <c r="O909" s="417"/>
      <c r="P909" s="415"/>
      <c r="Q909" s="418"/>
      <c r="R909" s="62"/>
      <c r="S909" s="62"/>
      <c r="T909" s="62"/>
      <c r="U909" s="62"/>
      <c r="V909" s="417"/>
      <c r="W909" s="62"/>
      <c r="X909" s="415"/>
      <c r="Y909" s="417"/>
      <c r="Z909" s="415"/>
      <c r="AA909" s="417"/>
      <c r="AB909" s="62"/>
      <c r="AC909" s="62"/>
      <c r="AD909" s="62"/>
      <c r="AE909" s="62"/>
      <c r="AF909" s="62"/>
      <c r="AG909" s="62"/>
      <c r="AH909" s="62"/>
    </row>
    <row r="910" spans="14:34">
      <c r="N910" s="415"/>
      <c r="O910" s="417"/>
      <c r="P910" s="415"/>
      <c r="Q910" s="418"/>
      <c r="R910" s="62"/>
      <c r="S910" s="62"/>
      <c r="T910" s="62"/>
      <c r="U910" s="62"/>
      <c r="V910" s="417"/>
      <c r="W910" s="62"/>
      <c r="X910" s="415"/>
      <c r="Y910" s="417"/>
      <c r="Z910" s="415"/>
      <c r="AA910" s="417"/>
      <c r="AB910" s="62"/>
      <c r="AC910" s="62"/>
      <c r="AD910" s="62"/>
      <c r="AE910" s="62"/>
      <c r="AF910" s="62"/>
      <c r="AG910" s="62"/>
      <c r="AH910" s="62"/>
    </row>
    <row r="911" spans="14:34">
      <c r="N911" s="415"/>
      <c r="O911" s="417"/>
      <c r="P911" s="415"/>
      <c r="Q911" s="418"/>
      <c r="R911" s="62"/>
      <c r="S911" s="62"/>
      <c r="T911" s="62"/>
      <c r="U911" s="62"/>
      <c r="V911" s="417"/>
      <c r="W911" s="62"/>
      <c r="X911" s="415"/>
      <c r="Y911" s="417"/>
      <c r="Z911" s="415"/>
      <c r="AA911" s="417"/>
      <c r="AB911" s="62"/>
      <c r="AC911" s="62"/>
      <c r="AD911" s="62"/>
      <c r="AE911" s="62"/>
      <c r="AF911" s="62"/>
      <c r="AG911" s="62"/>
      <c r="AH911" s="62"/>
    </row>
    <row r="912" spans="14:34">
      <c r="N912" s="415"/>
      <c r="O912" s="417"/>
      <c r="P912" s="415"/>
      <c r="Q912" s="418"/>
      <c r="R912" s="62"/>
      <c r="S912" s="62"/>
      <c r="T912" s="62"/>
      <c r="U912" s="62"/>
      <c r="V912" s="417"/>
      <c r="W912" s="62"/>
      <c r="X912" s="415"/>
      <c r="Y912" s="417"/>
      <c r="Z912" s="415"/>
      <c r="AA912" s="417"/>
      <c r="AB912" s="62"/>
      <c r="AC912" s="62"/>
      <c r="AD912" s="62"/>
      <c r="AE912" s="62"/>
      <c r="AF912" s="62"/>
      <c r="AG912" s="62"/>
      <c r="AH912" s="62"/>
    </row>
    <row r="913" spans="14:34">
      <c r="N913" s="415"/>
      <c r="O913" s="417"/>
      <c r="P913" s="415"/>
      <c r="Q913" s="418"/>
      <c r="R913" s="62"/>
      <c r="S913" s="62"/>
      <c r="T913" s="62"/>
      <c r="U913" s="62"/>
      <c r="V913" s="417"/>
      <c r="W913" s="62"/>
      <c r="X913" s="415"/>
      <c r="Y913" s="417"/>
      <c r="Z913" s="415"/>
      <c r="AA913" s="417"/>
      <c r="AB913" s="62"/>
      <c r="AC913" s="62"/>
      <c r="AD913" s="62"/>
      <c r="AE913" s="62"/>
      <c r="AF913" s="62"/>
      <c r="AG913" s="62"/>
      <c r="AH913" s="62"/>
    </row>
    <row r="914" spans="14:34">
      <c r="N914" s="415"/>
      <c r="O914" s="417"/>
      <c r="P914" s="415"/>
      <c r="Q914" s="418"/>
      <c r="R914" s="62"/>
      <c r="S914" s="62"/>
      <c r="T914" s="62"/>
      <c r="U914" s="62"/>
      <c r="V914" s="417"/>
      <c r="W914" s="62"/>
      <c r="X914" s="415"/>
      <c r="Y914" s="417"/>
      <c r="Z914" s="415"/>
      <c r="AA914" s="417"/>
      <c r="AB914" s="62"/>
      <c r="AC914" s="62"/>
      <c r="AD914" s="62"/>
      <c r="AE914" s="62"/>
      <c r="AF914" s="62"/>
      <c r="AG914" s="62"/>
      <c r="AH914" s="62"/>
    </row>
    <row r="915" spans="14:34">
      <c r="N915" s="415"/>
      <c r="O915" s="417"/>
      <c r="P915" s="415"/>
      <c r="Q915" s="418"/>
      <c r="R915" s="62"/>
      <c r="S915" s="62"/>
      <c r="T915" s="62"/>
      <c r="U915" s="62"/>
      <c r="V915" s="417"/>
      <c r="W915" s="62"/>
      <c r="X915" s="415"/>
      <c r="Y915" s="417"/>
      <c r="Z915" s="415"/>
      <c r="AA915" s="417"/>
      <c r="AB915" s="62"/>
      <c r="AC915" s="62"/>
      <c r="AD915" s="62"/>
      <c r="AE915" s="62"/>
      <c r="AF915" s="62"/>
      <c r="AG915" s="62"/>
      <c r="AH915" s="62"/>
    </row>
    <row r="916" spans="14:34">
      <c r="N916" s="415"/>
      <c r="O916" s="417"/>
      <c r="P916" s="415"/>
      <c r="Q916" s="418"/>
      <c r="R916" s="62"/>
      <c r="S916" s="62"/>
      <c r="T916" s="62"/>
      <c r="U916" s="62"/>
      <c r="V916" s="417"/>
      <c r="W916" s="62"/>
      <c r="X916" s="415"/>
      <c r="Y916" s="417"/>
      <c r="Z916" s="415"/>
      <c r="AA916" s="417"/>
      <c r="AB916" s="62"/>
      <c r="AC916" s="62"/>
      <c r="AD916" s="62"/>
      <c r="AE916" s="62"/>
      <c r="AF916" s="62"/>
      <c r="AG916" s="62"/>
      <c r="AH916" s="62"/>
    </row>
    <row r="917" spans="14:34">
      <c r="N917" s="415"/>
      <c r="O917" s="417"/>
      <c r="P917" s="415"/>
      <c r="Q917" s="418"/>
      <c r="R917" s="62"/>
      <c r="S917" s="62"/>
      <c r="T917" s="62"/>
      <c r="U917" s="62"/>
      <c r="V917" s="417"/>
      <c r="W917" s="62"/>
      <c r="X917" s="415"/>
      <c r="Y917" s="417"/>
      <c r="Z917" s="415"/>
      <c r="AA917" s="417"/>
      <c r="AB917" s="62"/>
      <c r="AC917" s="62"/>
      <c r="AD917" s="62"/>
      <c r="AE917" s="62"/>
      <c r="AF917" s="62"/>
      <c r="AG917" s="62"/>
      <c r="AH917" s="62"/>
    </row>
    <row r="918" spans="14:34">
      <c r="N918" s="415"/>
      <c r="O918" s="417"/>
      <c r="P918" s="415"/>
      <c r="Q918" s="418"/>
      <c r="R918" s="62"/>
      <c r="S918" s="62"/>
      <c r="T918" s="62"/>
      <c r="U918" s="62"/>
      <c r="V918" s="417"/>
      <c r="W918" s="62"/>
      <c r="X918" s="415"/>
      <c r="Y918" s="417"/>
      <c r="Z918" s="415"/>
      <c r="AA918" s="417"/>
      <c r="AB918" s="62"/>
      <c r="AC918" s="62"/>
      <c r="AD918" s="62"/>
      <c r="AE918" s="62"/>
      <c r="AF918" s="62"/>
      <c r="AG918" s="62"/>
      <c r="AH918" s="62"/>
    </row>
    <row r="919" spans="14:34">
      <c r="N919" s="415"/>
      <c r="O919" s="417"/>
      <c r="P919" s="415"/>
      <c r="Q919" s="418"/>
      <c r="R919" s="62"/>
      <c r="S919" s="62"/>
      <c r="T919" s="62"/>
      <c r="U919" s="62"/>
      <c r="V919" s="417"/>
      <c r="W919" s="62"/>
      <c r="X919" s="415"/>
      <c r="Y919" s="417"/>
      <c r="Z919" s="415"/>
      <c r="AA919" s="417"/>
      <c r="AB919" s="62"/>
      <c r="AC919" s="62"/>
      <c r="AD919" s="62"/>
      <c r="AE919" s="62"/>
      <c r="AF919" s="62"/>
      <c r="AG919" s="62"/>
      <c r="AH919" s="62"/>
    </row>
    <row r="920" spans="14:34">
      <c r="N920" s="415"/>
      <c r="O920" s="417"/>
      <c r="P920" s="415"/>
      <c r="Q920" s="418"/>
      <c r="R920" s="62"/>
      <c r="S920" s="62"/>
      <c r="T920" s="62"/>
      <c r="U920" s="62"/>
      <c r="V920" s="417"/>
      <c r="W920" s="62"/>
      <c r="X920" s="415"/>
      <c r="Y920" s="417"/>
      <c r="Z920" s="415"/>
      <c r="AA920" s="417"/>
      <c r="AB920" s="62"/>
      <c r="AC920" s="62"/>
      <c r="AD920" s="62"/>
      <c r="AE920" s="62"/>
      <c r="AF920" s="62"/>
      <c r="AG920" s="62"/>
      <c r="AH920" s="62"/>
    </row>
    <row r="921" spans="14:34">
      <c r="N921" s="415"/>
      <c r="O921" s="417"/>
      <c r="P921" s="415"/>
      <c r="Q921" s="418"/>
      <c r="R921" s="62"/>
      <c r="S921" s="62"/>
      <c r="T921" s="62"/>
      <c r="U921" s="62"/>
      <c r="V921" s="417"/>
      <c r="W921" s="62"/>
      <c r="X921" s="415"/>
      <c r="Y921" s="417"/>
      <c r="Z921" s="415"/>
      <c r="AA921" s="417"/>
      <c r="AB921" s="62"/>
      <c r="AC921" s="62"/>
      <c r="AD921" s="62"/>
      <c r="AE921" s="62"/>
      <c r="AF921" s="62"/>
      <c r="AG921" s="62"/>
      <c r="AH921" s="62"/>
    </row>
    <row r="922" spans="14:34">
      <c r="N922" s="415"/>
      <c r="O922" s="417"/>
      <c r="P922" s="415"/>
      <c r="Q922" s="418"/>
      <c r="R922" s="62"/>
      <c r="S922" s="62"/>
      <c r="T922" s="62"/>
      <c r="U922" s="62"/>
      <c r="V922" s="417"/>
      <c r="W922" s="62"/>
      <c r="X922" s="415"/>
      <c r="Y922" s="417"/>
      <c r="Z922" s="415"/>
      <c r="AA922" s="417"/>
      <c r="AB922" s="62"/>
      <c r="AC922" s="62"/>
      <c r="AD922" s="62"/>
      <c r="AE922" s="62"/>
      <c r="AF922" s="62"/>
      <c r="AG922" s="62"/>
      <c r="AH922" s="62"/>
    </row>
    <row r="923" spans="14:34">
      <c r="N923" s="415"/>
      <c r="O923" s="417"/>
      <c r="P923" s="415"/>
      <c r="Q923" s="418"/>
      <c r="R923" s="62"/>
      <c r="S923" s="62"/>
      <c r="T923" s="62"/>
      <c r="U923" s="62"/>
      <c r="V923" s="417"/>
      <c r="W923" s="62"/>
      <c r="X923" s="415"/>
      <c r="Y923" s="417"/>
      <c r="Z923" s="415"/>
      <c r="AA923" s="417"/>
      <c r="AB923" s="62"/>
      <c r="AC923" s="62"/>
      <c r="AD923" s="62"/>
      <c r="AE923" s="62"/>
      <c r="AF923" s="62"/>
      <c r="AG923" s="62"/>
      <c r="AH923" s="62"/>
    </row>
    <row r="924" spans="14:34">
      <c r="N924" s="415"/>
      <c r="O924" s="417"/>
      <c r="P924" s="415"/>
      <c r="Q924" s="418"/>
      <c r="R924" s="62"/>
      <c r="S924" s="62"/>
      <c r="T924" s="62"/>
      <c r="U924" s="62"/>
      <c r="V924" s="417"/>
      <c r="W924" s="62"/>
      <c r="X924" s="415"/>
      <c r="Y924" s="417"/>
      <c r="Z924" s="415"/>
      <c r="AA924" s="417"/>
      <c r="AB924" s="62"/>
      <c r="AC924" s="62"/>
      <c r="AD924" s="62"/>
      <c r="AE924" s="62"/>
      <c r="AF924" s="62"/>
      <c r="AG924" s="62"/>
      <c r="AH924" s="62"/>
    </row>
    <row r="925" spans="14:34">
      <c r="N925" s="415"/>
      <c r="O925" s="417"/>
      <c r="P925" s="415"/>
      <c r="Q925" s="418"/>
      <c r="R925" s="62"/>
      <c r="S925" s="62"/>
      <c r="T925" s="62"/>
      <c r="U925" s="62"/>
      <c r="V925" s="417"/>
      <c r="W925" s="62"/>
      <c r="X925" s="415"/>
      <c r="Y925" s="417"/>
      <c r="Z925" s="415"/>
      <c r="AA925" s="417"/>
      <c r="AB925" s="62"/>
      <c r="AC925" s="62"/>
      <c r="AD925" s="62"/>
      <c r="AE925" s="62"/>
      <c r="AF925" s="62"/>
      <c r="AG925" s="62"/>
      <c r="AH925" s="62"/>
    </row>
    <row r="926" spans="14:34">
      <c r="N926" s="415"/>
      <c r="O926" s="417"/>
      <c r="P926" s="415"/>
      <c r="Q926" s="418"/>
      <c r="R926" s="62"/>
      <c r="S926" s="62"/>
      <c r="T926" s="62"/>
      <c r="U926" s="62"/>
      <c r="V926" s="417"/>
      <c r="W926" s="62"/>
      <c r="X926" s="415"/>
      <c r="Y926" s="417"/>
      <c r="Z926" s="415"/>
      <c r="AA926" s="417"/>
      <c r="AB926" s="62"/>
      <c r="AC926" s="62"/>
      <c r="AD926" s="62"/>
      <c r="AE926" s="62"/>
      <c r="AF926" s="62"/>
      <c r="AG926" s="62"/>
      <c r="AH926" s="62"/>
    </row>
    <row r="927" spans="14:34">
      <c r="N927" s="415"/>
      <c r="O927" s="417"/>
      <c r="P927" s="415"/>
      <c r="Q927" s="418"/>
      <c r="R927" s="62"/>
      <c r="S927" s="62"/>
      <c r="T927" s="62"/>
      <c r="U927" s="62"/>
      <c r="V927" s="417"/>
      <c r="W927" s="62"/>
      <c r="X927" s="415"/>
      <c r="Y927" s="417"/>
      <c r="Z927" s="415"/>
      <c r="AA927" s="417"/>
      <c r="AB927" s="62"/>
      <c r="AC927" s="62"/>
      <c r="AD927" s="62"/>
      <c r="AE927" s="62"/>
      <c r="AF927" s="62"/>
      <c r="AG927" s="62"/>
      <c r="AH927" s="62"/>
    </row>
    <row r="928" spans="14:34">
      <c r="N928" s="415"/>
      <c r="O928" s="417"/>
      <c r="P928" s="415"/>
      <c r="Q928" s="418"/>
      <c r="R928" s="62"/>
      <c r="S928" s="62"/>
      <c r="T928" s="62"/>
      <c r="U928" s="62"/>
      <c r="V928" s="417"/>
      <c r="W928" s="62"/>
      <c r="X928" s="415"/>
      <c r="Y928" s="417"/>
      <c r="Z928" s="415"/>
      <c r="AA928" s="417"/>
      <c r="AB928" s="62"/>
      <c r="AC928" s="62"/>
      <c r="AD928" s="62"/>
      <c r="AE928" s="62"/>
      <c r="AF928" s="62"/>
      <c r="AG928" s="62"/>
      <c r="AH928" s="62"/>
    </row>
    <row r="929" spans="14:34">
      <c r="N929" s="415"/>
      <c r="O929" s="417"/>
      <c r="P929" s="415"/>
      <c r="Q929" s="418"/>
      <c r="R929" s="62"/>
      <c r="S929" s="62"/>
      <c r="T929" s="62"/>
      <c r="U929" s="62"/>
      <c r="V929" s="417"/>
      <c r="W929" s="62"/>
      <c r="X929" s="415"/>
      <c r="Y929" s="417"/>
      <c r="Z929" s="415"/>
      <c r="AA929" s="417"/>
      <c r="AB929" s="62"/>
      <c r="AC929" s="62"/>
      <c r="AD929" s="62"/>
      <c r="AE929" s="62"/>
      <c r="AF929" s="62"/>
      <c r="AG929" s="62"/>
      <c r="AH929" s="62"/>
    </row>
    <row r="930" spans="14:34">
      <c r="N930" s="415"/>
      <c r="O930" s="417"/>
      <c r="P930" s="415"/>
      <c r="Q930" s="418"/>
      <c r="R930" s="62"/>
      <c r="S930" s="62"/>
      <c r="T930" s="62"/>
      <c r="U930" s="62"/>
      <c r="V930" s="417"/>
      <c r="W930" s="62"/>
      <c r="X930" s="415"/>
      <c r="Y930" s="417"/>
      <c r="Z930" s="415"/>
      <c r="AA930" s="417"/>
      <c r="AB930" s="62"/>
      <c r="AC930" s="62"/>
      <c r="AD930" s="62"/>
      <c r="AE930" s="62"/>
      <c r="AF930" s="62"/>
      <c r="AG930" s="62"/>
      <c r="AH930" s="62"/>
    </row>
    <row r="931" spans="14:34">
      <c r="N931" s="415"/>
      <c r="O931" s="417"/>
      <c r="P931" s="415"/>
      <c r="Q931" s="418"/>
      <c r="R931" s="62"/>
      <c r="S931" s="62"/>
      <c r="T931" s="62"/>
      <c r="U931" s="62"/>
      <c r="V931" s="417"/>
      <c r="W931" s="62"/>
      <c r="X931" s="415"/>
      <c r="Y931" s="417"/>
      <c r="Z931" s="415"/>
      <c r="AA931" s="417"/>
      <c r="AB931" s="62"/>
      <c r="AC931" s="62"/>
      <c r="AD931" s="62"/>
      <c r="AE931" s="62"/>
      <c r="AF931" s="62"/>
      <c r="AG931" s="62"/>
      <c r="AH931" s="62"/>
    </row>
    <row r="932" spans="14:34">
      <c r="N932" s="415"/>
      <c r="O932" s="417"/>
      <c r="P932" s="415"/>
      <c r="Q932" s="418"/>
      <c r="R932" s="62"/>
      <c r="S932" s="62"/>
      <c r="T932" s="62"/>
      <c r="U932" s="62"/>
      <c r="V932" s="417"/>
      <c r="W932" s="62"/>
      <c r="X932" s="415"/>
      <c r="Y932" s="417"/>
      <c r="Z932" s="415"/>
      <c r="AA932" s="417"/>
      <c r="AB932" s="62"/>
      <c r="AC932" s="62"/>
      <c r="AD932" s="62"/>
      <c r="AE932" s="62"/>
      <c r="AF932" s="62"/>
      <c r="AG932" s="62"/>
      <c r="AH932" s="62"/>
    </row>
    <row r="933" spans="14:34">
      <c r="N933" s="415"/>
      <c r="O933" s="417"/>
      <c r="P933" s="415"/>
      <c r="Q933" s="418"/>
      <c r="R933" s="62"/>
      <c r="S933" s="62"/>
      <c r="T933" s="62"/>
      <c r="U933" s="62"/>
      <c r="V933" s="417"/>
      <c r="W933" s="62"/>
      <c r="X933" s="415"/>
      <c r="Y933" s="417"/>
      <c r="Z933" s="415"/>
      <c r="AA933" s="417"/>
      <c r="AB933" s="62"/>
      <c r="AC933" s="62"/>
      <c r="AD933" s="62"/>
      <c r="AE933" s="62"/>
      <c r="AF933" s="62"/>
      <c r="AG933" s="62"/>
      <c r="AH933" s="62"/>
    </row>
    <row r="934" spans="14:34">
      <c r="N934" s="415"/>
      <c r="O934" s="417"/>
      <c r="P934" s="415"/>
      <c r="Q934" s="418"/>
      <c r="R934" s="62"/>
      <c r="S934" s="62"/>
      <c r="T934" s="62"/>
      <c r="U934" s="62"/>
      <c r="V934" s="417"/>
      <c r="W934" s="62"/>
      <c r="X934" s="415"/>
      <c r="Y934" s="417"/>
      <c r="Z934" s="415"/>
      <c r="AA934" s="417"/>
      <c r="AB934" s="62"/>
      <c r="AC934" s="62"/>
      <c r="AD934" s="62"/>
      <c r="AE934" s="62"/>
      <c r="AF934" s="62"/>
      <c r="AG934" s="62"/>
      <c r="AH934" s="62"/>
    </row>
    <row r="935" spans="14:34">
      <c r="N935" s="415"/>
      <c r="O935" s="417"/>
      <c r="P935" s="415"/>
      <c r="Q935" s="418"/>
      <c r="R935" s="62"/>
      <c r="S935" s="62"/>
      <c r="T935" s="62"/>
      <c r="U935" s="62"/>
      <c r="V935" s="417"/>
      <c r="W935" s="62"/>
      <c r="X935" s="415"/>
      <c r="Y935" s="417"/>
      <c r="Z935" s="415"/>
      <c r="AA935" s="417"/>
      <c r="AB935" s="62"/>
      <c r="AC935" s="62"/>
      <c r="AD935" s="62"/>
      <c r="AE935" s="62"/>
      <c r="AF935" s="62"/>
      <c r="AG935" s="62"/>
      <c r="AH935" s="62"/>
    </row>
    <row r="936" spans="14:34">
      <c r="N936" s="415"/>
      <c r="O936" s="417"/>
      <c r="P936" s="415"/>
      <c r="Q936" s="418"/>
      <c r="R936" s="62"/>
      <c r="S936" s="62"/>
      <c r="T936" s="62"/>
      <c r="U936" s="62"/>
      <c r="V936" s="417"/>
      <c r="W936" s="62"/>
      <c r="X936" s="415"/>
      <c r="Y936" s="417"/>
      <c r="Z936" s="415"/>
      <c r="AA936" s="417"/>
      <c r="AB936" s="62"/>
      <c r="AC936" s="62"/>
      <c r="AD936" s="62"/>
      <c r="AE936" s="62"/>
      <c r="AF936" s="62"/>
      <c r="AG936" s="62"/>
      <c r="AH936" s="62"/>
    </row>
    <row r="937" spans="14:34">
      <c r="N937" s="415"/>
      <c r="O937" s="417"/>
      <c r="P937" s="415"/>
      <c r="Q937" s="418"/>
      <c r="R937" s="62"/>
      <c r="S937" s="62"/>
      <c r="T937" s="62"/>
      <c r="U937" s="62"/>
      <c r="V937" s="417"/>
      <c r="W937" s="62"/>
      <c r="X937" s="415"/>
      <c r="Y937" s="417"/>
      <c r="Z937" s="415"/>
      <c r="AA937" s="417"/>
      <c r="AB937" s="62"/>
      <c r="AC937" s="62"/>
      <c r="AD937" s="62"/>
      <c r="AE937" s="62"/>
      <c r="AF937" s="62"/>
      <c r="AG937" s="62"/>
      <c r="AH937" s="62"/>
    </row>
    <row r="938" spans="14:34">
      <c r="N938" s="415"/>
      <c r="O938" s="417"/>
      <c r="P938" s="415"/>
      <c r="Q938" s="418"/>
      <c r="R938" s="62"/>
      <c r="S938" s="62"/>
      <c r="T938" s="62"/>
      <c r="U938" s="62"/>
      <c r="V938" s="417"/>
      <c r="W938" s="62"/>
      <c r="X938" s="415"/>
      <c r="Y938" s="417"/>
      <c r="Z938" s="415"/>
      <c r="AA938" s="417"/>
      <c r="AB938" s="62"/>
      <c r="AC938" s="62"/>
      <c r="AD938" s="62"/>
      <c r="AE938" s="62"/>
      <c r="AF938" s="62"/>
      <c r="AG938" s="62"/>
      <c r="AH938" s="62"/>
    </row>
    <row r="939" spans="14:34">
      <c r="N939" s="415"/>
      <c r="O939" s="417"/>
      <c r="P939" s="415"/>
      <c r="Q939" s="418"/>
      <c r="R939" s="62"/>
      <c r="S939" s="62"/>
      <c r="T939" s="62"/>
      <c r="U939" s="62"/>
      <c r="V939" s="417"/>
      <c r="W939" s="62"/>
      <c r="X939" s="415"/>
      <c r="Y939" s="417"/>
      <c r="Z939" s="415"/>
      <c r="AA939" s="417"/>
      <c r="AB939" s="62"/>
      <c r="AC939" s="62"/>
      <c r="AD939" s="62"/>
      <c r="AE939" s="62"/>
      <c r="AF939" s="62"/>
      <c r="AG939" s="62"/>
      <c r="AH939" s="62"/>
    </row>
    <row r="940" spans="14:34">
      <c r="N940" s="415"/>
      <c r="O940" s="417"/>
      <c r="P940" s="415"/>
      <c r="Q940" s="418"/>
      <c r="R940" s="62"/>
      <c r="S940" s="62"/>
      <c r="T940" s="62"/>
      <c r="U940" s="62"/>
      <c r="V940" s="417"/>
      <c r="W940" s="62"/>
      <c r="X940" s="415"/>
      <c r="Y940" s="417"/>
      <c r="Z940" s="415"/>
      <c r="AA940" s="417"/>
      <c r="AB940" s="62"/>
      <c r="AC940" s="62"/>
      <c r="AD940" s="62"/>
      <c r="AE940" s="62"/>
      <c r="AF940" s="62"/>
      <c r="AG940" s="62"/>
      <c r="AH940" s="62"/>
    </row>
    <row r="941" spans="14:34">
      <c r="N941" s="415"/>
      <c r="O941" s="417"/>
      <c r="P941" s="415"/>
      <c r="Q941" s="418"/>
      <c r="R941" s="62"/>
      <c r="S941" s="62"/>
      <c r="T941" s="62"/>
      <c r="U941" s="62"/>
      <c r="V941" s="417"/>
      <c r="W941" s="62"/>
      <c r="X941" s="415"/>
      <c r="Y941" s="417"/>
      <c r="Z941" s="415"/>
      <c r="AA941" s="417"/>
      <c r="AB941" s="62"/>
      <c r="AC941" s="62"/>
      <c r="AD941" s="62"/>
      <c r="AE941" s="62"/>
      <c r="AF941" s="62"/>
      <c r="AG941" s="62"/>
      <c r="AH941" s="62"/>
    </row>
    <row r="942" spans="14:34">
      <c r="N942" s="415"/>
      <c r="O942" s="417"/>
      <c r="P942" s="415"/>
      <c r="Q942" s="418"/>
      <c r="R942" s="62"/>
      <c r="S942" s="62"/>
      <c r="T942" s="62"/>
      <c r="U942" s="62"/>
      <c r="V942" s="417"/>
      <c r="W942" s="62"/>
      <c r="X942" s="415"/>
      <c r="Y942" s="417"/>
      <c r="Z942" s="415"/>
      <c r="AA942" s="417"/>
      <c r="AB942" s="62"/>
      <c r="AC942" s="62"/>
      <c r="AD942" s="62"/>
      <c r="AE942" s="62"/>
      <c r="AF942" s="62"/>
      <c r="AG942" s="62"/>
      <c r="AH942" s="62"/>
    </row>
    <row r="943" spans="14:34">
      <c r="N943" s="415"/>
      <c r="O943" s="417"/>
      <c r="P943" s="415"/>
      <c r="Q943" s="418"/>
      <c r="R943" s="62"/>
      <c r="S943" s="62"/>
      <c r="T943" s="62"/>
      <c r="U943" s="62"/>
      <c r="V943" s="417"/>
      <c r="W943" s="62"/>
      <c r="X943" s="415"/>
      <c r="Y943" s="417"/>
      <c r="Z943" s="415"/>
      <c r="AA943" s="417"/>
      <c r="AB943" s="62"/>
      <c r="AC943" s="62"/>
      <c r="AD943" s="62"/>
      <c r="AE943" s="62"/>
      <c r="AF943" s="62"/>
      <c r="AG943" s="62"/>
      <c r="AH943" s="62"/>
    </row>
    <row r="944" spans="14:34">
      <c r="N944" s="415"/>
      <c r="O944" s="417"/>
      <c r="P944" s="415"/>
      <c r="Q944" s="418"/>
      <c r="R944" s="62"/>
      <c r="S944" s="62"/>
      <c r="T944" s="62"/>
      <c r="U944" s="62"/>
      <c r="V944" s="417"/>
      <c r="W944" s="62"/>
      <c r="X944" s="415"/>
      <c r="Y944" s="417"/>
      <c r="Z944" s="415"/>
      <c r="AA944" s="417"/>
      <c r="AB944" s="62"/>
      <c r="AC944" s="62"/>
      <c r="AD944" s="62"/>
      <c r="AE944" s="62"/>
      <c r="AF944" s="62"/>
      <c r="AG944" s="62"/>
      <c r="AH944" s="62"/>
    </row>
    <row r="945" spans="14:34">
      <c r="N945" s="415"/>
      <c r="O945" s="417"/>
      <c r="P945" s="415"/>
      <c r="Q945" s="418"/>
      <c r="R945" s="62"/>
      <c r="S945" s="62"/>
      <c r="T945" s="62"/>
      <c r="U945" s="62"/>
      <c r="V945" s="417"/>
      <c r="W945" s="62"/>
      <c r="X945" s="415"/>
      <c r="Y945" s="417"/>
      <c r="Z945" s="415"/>
      <c r="AA945" s="417"/>
      <c r="AB945" s="62"/>
      <c r="AC945" s="62"/>
      <c r="AD945" s="62"/>
      <c r="AE945" s="62"/>
      <c r="AF945" s="62"/>
      <c r="AG945" s="62"/>
      <c r="AH945" s="62"/>
    </row>
    <row r="946" spans="14:34">
      <c r="N946" s="415"/>
      <c r="O946" s="417"/>
      <c r="P946" s="415"/>
      <c r="Q946" s="418"/>
      <c r="R946" s="62"/>
      <c r="S946" s="62"/>
      <c r="T946" s="62"/>
      <c r="U946" s="62"/>
      <c r="V946" s="417"/>
      <c r="W946" s="62"/>
      <c r="X946" s="415"/>
      <c r="Y946" s="417"/>
      <c r="Z946" s="415"/>
      <c r="AA946" s="417"/>
      <c r="AB946" s="62"/>
      <c r="AC946" s="62"/>
      <c r="AD946" s="62"/>
      <c r="AE946" s="62"/>
      <c r="AF946" s="62"/>
      <c r="AG946" s="62"/>
      <c r="AH946" s="62"/>
    </row>
    <row r="947" spans="14:34">
      <c r="N947" s="415"/>
      <c r="O947" s="417"/>
      <c r="P947" s="415"/>
      <c r="Q947" s="418"/>
      <c r="R947" s="62"/>
      <c r="S947" s="62"/>
      <c r="T947" s="62"/>
      <c r="U947" s="62"/>
      <c r="V947" s="417"/>
      <c r="W947" s="62"/>
      <c r="X947" s="415"/>
      <c r="Y947" s="417"/>
      <c r="Z947" s="415"/>
      <c r="AA947" s="417"/>
      <c r="AB947" s="62"/>
      <c r="AC947" s="62"/>
      <c r="AD947" s="62"/>
      <c r="AE947" s="62"/>
      <c r="AF947" s="62"/>
      <c r="AG947" s="62"/>
      <c r="AH947" s="62"/>
    </row>
    <row r="948" spans="14:34">
      <c r="N948" s="415"/>
      <c r="O948" s="417"/>
      <c r="P948" s="415"/>
      <c r="Q948" s="418"/>
      <c r="R948" s="62"/>
      <c r="S948" s="62"/>
      <c r="T948" s="62"/>
      <c r="U948" s="62"/>
      <c r="V948" s="417"/>
      <c r="W948" s="62"/>
      <c r="X948" s="415"/>
      <c r="Y948" s="417"/>
      <c r="Z948" s="415"/>
      <c r="AA948" s="417"/>
      <c r="AB948" s="62"/>
      <c r="AC948" s="62"/>
      <c r="AD948" s="62"/>
      <c r="AE948" s="62"/>
      <c r="AF948" s="62"/>
      <c r="AG948" s="62"/>
      <c r="AH948" s="62"/>
    </row>
    <row r="949" spans="14:34">
      <c r="N949" s="415"/>
      <c r="O949" s="417"/>
      <c r="P949" s="415"/>
      <c r="Q949" s="418"/>
      <c r="R949" s="62"/>
      <c r="S949" s="62"/>
      <c r="T949" s="62"/>
      <c r="U949" s="62"/>
      <c r="V949" s="417"/>
      <c r="W949" s="62"/>
      <c r="X949" s="415"/>
      <c r="Y949" s="417"/>
      <c r="Z949" s="415"/>
      <c r="AA949" s="417"/>
      <c r="AB949" s="62"/>
      <c r="AC949" s="62"/>
      <c r="AD949" s="62"/>
      <c r="AE949" s="62"/>
      <c r="AF949" s="62"/>
      <c r="AG949" s="62"/>
      <c r="AH949" s="62"/>
    </row>
    <row r="950" spans="14:34">
      <c r="N950" s="415"/>
      <c r="O950" s="417"/>
      <c r="P950" s="415"/>
      <c r="Q950" s="418"/>
      <c r="R950" s="62"/>
      <c r="S950" s="62"/>
      <c r="T950" s="62"/>
      <c r="U950" s="62"/>
      <c r="V950" s="417"/>
      <c r="W950" s="62"/>
      <c r="X950" s="415"/>
      <c r="Y950" s="417"/>
      <c r="Z950" s="415"/>
      <c r="AA950" s="417"/>
      <c r="AB950" s="62"/>
      <c r="AC950" s="62"/>
      <c r="AD950" s="62"/>
      <c r="AE950" s="62"/>
      <c r="AF950" s="62"/>
      <c r="AG950" s="62"/>
      <c r="AH950" s="62"/>
    </row>
    <row r="951" spans="14:34">
      <c r="N951" s="415"/>
      <c r="O951" s="417"/>
      <c r="P951" s="415"/>
      <c r="Q951" s="418"/>
      <c r="R951" s="62"/>
      <c r="S951" s="62"/>
      <c r="T951" s="62"/>
      <c r="U951" s="62"/>
      <c r="V951" s="417"/>
      <c r="W951" s="62"/>
      <c r="X951" s="415"/>
      <c r="Y951" s="417"/>
      <c r="Z951" s="415"/>
      <c r="AA951" s="417"/>
      <c r="AB951" s="62"/>
      <c r="AC951" s="62"/>
      <c r="AD951" s="62"/>
      <c r="AE951" s="62"/>
      <c r="AF951" s="62"/>
      <c r="AG951" s="62"/>
      <c r="AH951" s="62"/>
    </row>
    <row r="952" spans="14:34">
      <c r="N952" s="415"/>
      <c r="O952" s="417"/>
      <c r="P952" s="415"/>
      <c r="Q952" s="418"/>
      <c r="R952" s="62"/>
      <c r="S952" s="62"/>
      <c r="T952" s="62"/>
      <c r="U952" s="62"/>
      <c r="V952" s="417"/>
      <c r="W952" s="62"/>
      <c r="X952" s="415"/>
      <c r="Y952" s="417"/>
      <c r="Z952" s="415"/>
      <c r="AA952" s="417"/>
      <c r="AB952" s="62"/>
      <c r="AC952" s="62"/>
      <c r="AD952" s="62"/>
      <c r="AE952" s="62"/>
      <c r="AF952" s="62"/>
      <c r="AG952" s="62"/>
      <c r="AH952" s="62"/>
    </row>
    <row r="953" spans="14:34">
      <c r="N953" s="415"/>
      <c r="O953" s="417"/>
      <c r="P953" s="415"/>
      <c r="Q953" s="418"/>
      <c r="R953" s="62"/>
      <c r="S953" s="62"/>
      <c r="T953" s="62"/>
      <c r="U953" s="62"/>
      <c r="V953" s="417"/>
      <c r="W953" s="62"/>
      <c r="X953" s="415"/>
      <c r="Y953" s="417"/>
      <c r="Z953" s="415"/>
      <c r="AA953" s="417"/>
      <c r="AB953" s="62"/>
      <c r="AC953" s="62"/>
      <c r="AD953" s="62"/>
      <c r="AE953" s="62"/>
      <c r="AF953" s="62"/>
      <c r="AG953" s="62"/>
      <c r="AH953" s="62"/>
    </row>
    <row r="954" spans="14:34">
      <c r="N954" s="415"/>
      <c r="O954" s="417"/>
      <c r="P954" s="415"/>
      <c r="Q954" s="418"/>
      <c r="R954" s="62"/>
      <c r="S954" s="62"/>
      <c r="T954" s="62"/>
      <c r="U954" s="62"/>
      <c r="V954" s="417"/>
      <c r="W954" s="62"/>
      <c r="X954" s="415"/>
      <c r="Y954" s="417"/>
      <c r="Z954" s="415"/>
      <c r="AA954" s="417"/>
      <c r="AB954" s="62"/>
      <c r="AC954" s="62"/>
      <c r="AD954" s="62"/>
      <c r="AE954" s="62"/>
      <c r="AF954" s="62"/>
      <c r="AG954" s="62"/>
      <c r="AH954" s="62"/>
    </row>
    <row r="955" spans="14:34">
      <c r="N955" s="415"/>
      <c r="O955" s="417"/>
      <c r="P955" s="415"/>
      <c r="Q955" s="418"/>
      <c r="R955" s="62"/>
      <c r="S955" s="62"/>
      <c r="T955" s="62"/>
      <c r="U955" s="62"/>
      <c r="V955" s="417"/>
      <c r="W955" s="62"/>
      <c r="X955" s="415"/>
      <c r="Y955" s="417"/>
      <c r="Z955" s="415"/>
      <c r="AA955" s="417"/>
      <c r="AB955" s="62"/>
      <c r="AC955" s="62"/>
      <c r="AD955" s="62"/>
      <c r="AE955" s="62"/>
      <c r="AF955" s="62"/>
      <c r="AG955" s="62"/>
      <c r="AH955" s="62"/>
    </row>
    <row r="956" spans="14:34">
      <c r="N956" s="415"/>
      <c r="O956" s="417"/>
      <c r="P956" s="415"/>
      <c r="Q956" s="418"/>
      <c r="R956" s="62"/>
      <c r="S956" s="62"/>
      <c r="T956" s="62"/>
      <c r="U956" s="62"/>
      <c r="V956" s="417"/>
      <c r="W956" s="62"/>
      <c r="X956" s="415"/>
      <c r="Y956" s="417"/>
      <c r="Z956" s="415"/>
      <c r="AA956" s="417"/>
      <c r="AB956" s="62"/>
      <c r="AC956" s="62"/>
      <c r="AD956" s="62"/>
      <c r="AE956" s="62"/>
      <c r="AF956" s="62"/>
      <c r="AG956" s="62"/>
      <c r="AH956" s="62"/>
    </row>
    <row r="957" spans="14:34">
      <c r="N957" s="415"/>
      <c r="O957" s="417"/>
      <c r="P957" s="415"/>
      <c r="Q957" s="418"/>
      <c r="R957" s="62"/>
      <c r="S957" s="62"/>
      <c r="T957" s="62"/>
      <c r="U957" s="62"/>
      <c r="V957" s="417"/>
      <c r="W957" s="62"/>
      <c r="X957" s="415"/>
      <c r="Y957" s="417"/>
      <c r="Z957" s="415"/>
      <c r="AA957" s="417"/>
      <c r="AB957" s="62"/>
      <c r="AC957" s="62"/>
      <c r="AD957" s="62"/>
      <c r="AE957" s="62"/>
      <c r="AF957" s="62"/>
      <c r="AG957" s="62"/>
      <c r="AH957" s="62"/>
    </row>
    <row r="958" spans="14:34">
      <c r="N958" s="415"/>
      <c r="O958" s="417"/>
      <c r="P958" s="415"/>
      <c r="Q958" s="418"/>
      <c r="R958" s="62"/>
      <c r="S958" s="62"/>
      <c r="T958" s="62"/>
      <c r="U958" s="62"/>
      <c r="V958" s="417"/>
      <c r="W958" s="62"/>
      <c r="X958" s="415"/>
      <c r="Y958" s="417"/>
      <c r="Z958" s="415"/>
      <c r="AA958" s="417"/>
      <c r="AB958" s="62"/>
      <c r="AC958" s="62"/>
      <c r="AD958" s="62"/>
      <c r="AE958" s="62"/>
      <c r="AF958" s="62"/>
      <c r="AG958" s="62"/>
      <c r="AH958" s="62"/>
    </row>
    <row r="959" spans="14:34">
      <c r="N959" s="415"/>
      <c r="O959" s="417"/>
      <c r="P959" s="415"/>
      <c r="Q959" s="418"/>
      <c r="R959" s="62"/>
      <c r="S959" s="62"/>
      <c r="T959" s="62"/>
      <c r="U959" s="62"/>
      <c r="V959" s="417"/>
      <c r="W959" s="62"/>
      <c r="X959" s="415"/>
      <c r="Y959" s="417"/>
      <c r="Z959" s="415"/>
      <c r="AA959" s="417"/>
      <c r="AB959" s="62"/>
      <c r="AC959" s="62"/>
      <c r="AD959" s="62"/>
      <c r="AE959" s="62"/>
      <c r="AF959" s="62"/>
      <c r="AG959" s="62"/>
      <c r="AH959" s="62"/>
    </row>
    <row r="960" spans="14:34">
      <c r="N960" s="415"/>
      <c r="O960" s="417"/>
      <c r="P960" s="415"/>
      <c r="Q960" s="418"/>
      <c r="R960" s="62"/>
      <c r="S960" s="62"/>
      <c r="T960" s="62"/>
      <c r="U960" s="62"/>
      <c r="V960" s="417"/>
      <c r="W960" s="62"/>
      <c r="X960" s="415"/>
      <c r="Y960" s="417"/>
      <c r="Z960" s="415"/>
      <c r="AA960" s="417"/>
      <c r="AB960" s="62"/>
      <c r="AC960" s="62"/>
      <c r="AD960" s="62"/>
      <c r="AE960" s="62"/>
      <c r="AF960" s="62"/>
      <c r="AG960" s="62"/>
      <c r="AH960" s="62"/>
    </row>
    <row r="961" spans="14:34">
      <c r="N961" s="415"/>
      <c r="O961" s="417"/>
      <c r="P961" s="415"/>
      <c r="Q961" s="418"/>
      <c r="R961" s="62"/>
      <c r="S961" s="62"/>
      <c r="T961" s="62"/>
      <c r="U961" s="62"/>
      <c r="V961" s="417"/>
      <c r="W961" s="62"/>
      <c r="X961" s="415"/>
      <c r="Y961" s="417"/>
      <c r="Z961" s="415"/>
      <c r="AA961" s="417"/>
      <c r="AB961" s="62"/>
      <c r="AC961" s="62"/>
      <c r="AD961" s="62"/>
      <c r="AE961" s="62"/>
      <c r="AF961" s="62"/>
      <c r="AG961" s="62"/>
      <c r="AH961" s="62"/>
    </row>
    <row r="962" spans="14:34">
      <c r="N962" s="415"/>
      <c r="O962" s="417"/>
      <c r="P962" s="415"/>
      <c r="Q962" s="418"/>
      <c r="R962" s="62"/>
      <c r="S962" s="62"/>
      <c r="T962" s="62"/>
      <c r="U962" s="62"/>
      <c r="V962" s="417"/>
      <c r="W962" s="62"/>
      <c r="X962" s="415"/>
      <c r="Y962" s="417"/>
      <c r="Z962" s="415"/>
      <c r="AA962" s="417"/>
      <c r="AB962" s="62"/>
      <c r="AC962" s="62"/>
      <c r="AD962" s="62"/>
      <c r="AE962" s="62"/>
      <c r="AF962" s="62"/>
      <c r="AG962" s="62"/>
      <c r="AH962" s="62"/>
    </row>
    <row r="963" spans="14:34">
      <c r="N963" s="415"/>
      <c r="O963" s="417"/>
      <c r="P963" s="415"/>
      <c r="Q963" s="418"/>
      <c r="R963" s="62"/>
      <c r="S963" s="62"/>
      <c r="T963" s="62"/>
      <c r="U963" s="62"/>
      <c r="V963" s="417"/>
      <c r="W963" s="62"/>
      <c r="X963" s="415"/>
      <c r="Y963" s="417"/>
      <c r="Z963" s="415"/>
      <c r="AA963" s="417"/>
      <c r="AB963" s="62"/>
      <c r="AC963" s="62"/>
      <c r="AD963" s="62"/>
      <c r="AE963" s="62"/>
      <c r="AF963" s="62"/>
      <c r="AG963" s="62"/>
      <c r="AH963" s="62"/>
    </row>
    <row r="964" spans="14:34">
      <c r="N964" s="415"/>
      <c r="O964" s="417"/>
      <c r="P964" s="415"/>
      <c r="Q964" s="418"/>
      <c r="R964" s="62"/>
      <c r="S964" s="62"/>
      <c r="T964" s="62"/>
      <c r="U964" s="62"/>
      <c r="V964" s="417"/>
      <c r="W964" s="62"/>
      <c r="X964" s="415"/>
      <c r="Y964" s="417"/>
      <c r="Z964" s="415"/>
      <c r="AA964" s="417"/>
      <c r="AB964" s="62"/>
      <c r="AC964" s="62"/>
      <c r="AD964" s="62"/>
      <c r="AE964" s="62"/>
      <c r="AF964" s="62"/>
      <c r="AG964" s="62"/>
      <c r="AH964" s="62"/>
    </row>
    <row r="965" spans="14:34">
      <c r="N965" s="415"/>
      <c r="O965" s="417"/>
      <c r="P965" s="415"/>
      <c r="Q965" s="418"/>
      <c r="R965" s="62"/>
      <c r="S965" s="62"/>
      <c r="T965" s="62"/>
      <c r="U965" s="62"/>
      <c r="V965" s="417"/>
      <c r="W965" s="62"/>
      <c r="X965" s="415"/>
      <c r="Y965" s="417"/>
      <c r="Z965" s="415"/>
      <c r="AA965" s="417"/>
      <c r="AB965" s="62"/>
      <c r="AC965" s="62"/>
      <c r="AD965" s="62"/>
      <c r="AE965" s="62"/>
      <c r="AF965" s="62"/>
      <c r="AG965" s="62"/>
      <c r="AH965" s="62"/>
    </row>
    <row r="966" spans="14:34">
      <c r="N966" s="415"/>
      <c r="O966" s="417"/>
      <c r="P966" s="415"/>
      <c r="Q966" s="418"/>
      <c r="R966" s="62"/>
      <c r="S966" s="62"/>
      <c r="T966" s="62"/>
      <c r="U966" s="62"/>
      <c r="V966" s="417"/>
      <c r="W966" s="62"/>
      <c r="X966" s="415"/>
      <c r="Y966" s="417"/>
      <c r="Z966" s="415"/>
      <c r="AA966" s="417"/>
      <c r="AB966" s="62"/>
      <c r="AC966" s="62"/>
      <c r="AD966" s="62"/>
      <c r="AE966" s="62"/>
      <c r="AF966" s="62"/>
      <c r="AG966" s="62"/>
      <c r="AH966" s="62"/>
    </row>
    <row r="967" spans="14:34">
      <c r="N967" s="415"/>
      <c r="O967" s="417"/>
      <c r="P967" s="415"/>
      <c r="Q967" s="418"/>
      <c r="R967" s="62"/>
      <c r="S967" s="62"/>
      <c r="T967" s="62"/>
      <c r="U967" s="62"/>
      <c r="V967" s="417"/>
      <c r="W967" s="62"/>
      <c r="X967" s="415"/>
      <c r="Y967" s="417"/>
      <c r="Z967" s="415"/>
      <c r="AA967" s="417"/>
      <c r="AB967" s="62"/>
      <c r="AC967" s="62"/>
      <c r="AD967" s="62"/>
      <c r="AE967" s="62"/>
      <c r="AF967" s="62"/>
      <c r="AG967" s="62"/>
      <c r="AH967" s="62"/>
    </row>
    <row r="968" spans="14:34">
      <c r="N968" s="415"/>
      <c r="O968" s="417"/>
      <c r="P968" s="415"/>
      <c r="Q968" s="418"/>
      <c r="R968" s="62"/>
      <c r="S968" s="62"/>
      <c r="T968" s="62"/>
      <c r="U968" s="62"/>
      <c r="V968" s="417"/>
      <c r="W968" s="62"/>
      <c r="X968" s="415"/>
      <c r="Y968" s="417"/>
      <c r="Z968" s="415"/>
      <c r="AA968" s="417"/>
      <c r="AB968" s="62"/>
      <c r="AC968" s="62"/>
      <c r="AD968" s="62"/>
      <c r="AE968" s="62"/>
      <c r="AF968" s="62"/>
      <c r="AG968" s="62"/>
      <c r="AH968" s="62"/>
    </row>
    <row r="969" spans="14:34">
      <c r="N969" s="415"/>
      <c r="O969" s="417"/>
      <c r="P969" s="415"/>
      <c r="Q969" s="418"/>
      <c r="R969" s="62"/>
      <c r="S969" s="62"/>
      <c r="T969" s="62"/>
      <c r="U969" s="62"/>
      <c r="V969" s="417"/>
      <c r="W969" s="62"/>
      <c r="X969" s="415"/>
      <c r="Y969" s="417"/>
      <c r="Z969" s="415"/>
      <c r="AA969" s="417"/>
      <c r="AB969" s="62"/>
      <c r="AC969" s="62"/>
      <c r="AD969" s="62"/>
      <c r="AE969" s="62"/>
      <c r="AF969" s="62"/>
      <c r="AG969" s="62"/>
      <c r="AH969" s="62"/>
    </row>
    <row r="970" spans="14:34">
      <c r="N970" s="415"/>
      <c r="O970" s="417"/>
      <c r="P970" s="415"/>
      <c r="Q970" s="418"/>
      <c r="R970" s="62"/>
      <c r="S970" s="62"/>
      <c r="T970" s="62"/>
      <c r="U970" s="62"/>
      <c r="V970" s="417"/>
      <c r="W970" s="62"/>
      <c r="X970" s="415"/>
      <c r="Y970" s="417"/>
      <c r="Z970" s="415"/>
      <c r="AA970" s="417"/>
      <c r="AB970" s="62"/>
      <c r="AC970" s="62"/>
      <c r="AD970" s="62"/>
      <c r="AE970" s="62"/>
      <c r="AF970" s="62"/>
      <c r="AG970" s="62"/>
      <c r="AH970" s="62"/>
    </row>
    <row r="971" spans="14:34">
      <c r="N971" s="415"/>
      <c r="O971" s="417"/>
      <c r="P971" s="415"/>
      <c r="Q971" s="418"/>
      <c r="R971" s="62"/>
      <c r="S971" s="62"/>
      <c r="T971" s="62"/>
      <c r="U971" s="62"/>
      <c r="V971" s="417"/>
      <c r="W971" s="62"/>
      <c r="X971" s="415"/>
      <c r="Y971" s="417"/>
      <c r="Z971" s="415"/>
      <c r="AA971" s="417"/>
      <c r="AB971" s="62"/>
      <c r="AC971" s="62"/>
      <c r="AD971" s="62"/>
      <c r="AE971" s="62"/>
      <c r="AF971" s="62"/>
      <c r="AG971" s="62"/>
      <c r="AH971" s="62"/>
    </row>
    <row r="972" spans="14:34">
      <c r="N972" s="415"/>
      <c r="O972" s="417"/>
      <c r="P972" s="415"/>
      <c r="Q972" s="418"/>
      <c r="R972" s="62"/>
      <c r="S972" s="62"/>
      <c r="T972" s="62"/>
      <c r="U972" s="62"/>
      <c r="V972" s="417"/>
      <c r="W972" s="62"/>
      <c r="X972" s="415"/>
      <c r="Y972" s="417"/>
      <c r="Z972" s="415"/>
      <c r="AA972" s="417"/>
      <c r="AB972" s="62"/>
      <c r="AC972" s="62"/>
      <c r="AD972" s="62"/>
      <c r="AE972" s="62"/>
      <c r="AF972" s="62"/>
      <c r="AG972" s="62"/>
      <c r="AH972" s="62"/>
    </row>
    <row r="973" spans="14:34">
      <c r="N973" s="415"/>
      <c r="O973" s="417"/>
      <c r="P973" s="415"/>
      <c r="Q973" s="418"/>
      <c r="R973" s="62"/>
      <c r="S973" s="62"/>
      <c r="T973" s="62"/>
      <c r="U973" s="62"/>
      <c r="V973" s="417"/>
      <c r="W973" s="62"/>
      <c r="X973" s="415"/>
      <c r="Y973" s="417"/>
      <c r="Z973" s="415"/>
      <c r="AA973" s="417"/>
      <c r="AB973" s="62"/>
      <c r="AC973" s="62"/>
      <c r="AD973" s="62"/>
      <c r="AE973" s="62"/>
      <c r="AF973" s="62"/>
      <c r="AG973" s="62"/>
      <c r="AH973" s="62"/>
    </row>
    <row r="974" spans="14:34">
      <c r="N974" s="415"/>
      <c r="O974" s="417"/>
      <c r="P974" s="415"/>
      <c r="Q974" s="418"/>
      <c r="R974" s="62"/>
      <c r="S974" s="62"/>
      <c r="T974" s="62"/>
      <c r="U974" s="62"/>
      <c r="V974" s="417"/>
      <c r="W974" s="62"/>
      <c r="X974" s="415"/>
      <c r="Y974" s="417"/>
      <c r="Z974" s="415"/>
      <c r="AA974" s="417"/>
      <c r="AB974" s="62"/>
      <c r="AC974" s="62"/>
      <c r="AD974" s="62"/>
      <c r="AE974" s="62"/>
      <c r="AF974" s="62"/>
      <c r="AG974" s="62"/>
      <c r="AH974" s="62"/>
    </row>
    <row r="975" spans="14:34">
      <c r="N975" s="415"/>
      <c r="O975" s="417"/>
      <c r="P975" s="415"/>
      <c r="Q975" s="418"/>
      <c r="R975" s="62"/>
      <c r="S975" s="62"/>
      <c r="T975" s="62"/>
      <c r="U975" s="62"/>
      <c r="V975" s="417"/>
      <c r="W975" s="62"/>
      <c r="X975" s="415"/>
      <c r="Y975" s="417"/>
      <c r="Z975" s="415"/>
      <c r="AA975" s="417"/>
      <c r="AB975" s="62"/>
      <c r="AC975" s="62"/>
      <c r="AD975" s="62"/>
      <c r="AE975" s="62"/>
      <c r="AF975" s="62"/>
      <c r="AG975" s="62"/>
      <c r="AH975" s="62"/>
    </row>
    <row r="976" spans="14:34">
      <c r="N976" s="415"/>
      <c r="O976" s="417"/>
      <c r="P976" s="415"/>
      <c r="Q976" s="418"/>
      <c r="R976" s="62"/>
      <c r="S976" s="62"/>
      <c r="T976" s="62"/>
      <c r="U976" s="62"/>
      <c r="V976" s="417"/>
      <c r="W976" s="62"/>
      <c r="X976" s="415"/>
      <c r="Y976" s="417"/>
      <c r="Z976" s="415"/>
      <c r="AA976" s="417"/>
      <c r="AB976" s="62"/>
      <c r="AC976" s="62"/>
      <c r="AD976" s="62"/>
      <c r="AE976" s="62"/>
      <c r="AF976" s="62"/>
      <c r="AG976" s="62"/>
      <c r="AH976" s="62"/>
    </row>
    <row r="977" spans="14:34">
      <c r="N977" s="415"/>
      <c r="O977" s="417"/>
      <c r="P977" s="415"/>
      <c r="Q977" s="418"/>
      <c r="R977" s="62"/>
      <c r="S977" s="62"/>
      <c r="T977" s="62"/>
      <c r="U977" s="62"/>
      <c r="V977" s="417"/>
      <c r="W977" s="62"/>
      <c r="X977" s="415"/>
      <c r="Y977" s="417"/>
      <c r="Z977" s="415"/>
      <c r="AA977" s="417"/>
      <c r="AB977" s="62"/>
      <c r="AC977" s="62"/>
      <c r="AD977" s="62"/>
      <c r="AE977" s="62"/>
      <c r="AF977" s="62"/>
      <c r="AG977" s="62"/>
      <c r="AH977" s="62"/>
    </row>
    <row r="978" spans="14:34">
      <c r="N978" s="415"/>
      <c r="O978" s="417"/>
      <c r="P978" s="415"/>
      <c r="Q978" s="418"/>
      <c r="R978" s="62"/>
      <c r="S978" s="62"/>
      <c r="T978" s="62"/>
      <c r="U978" s="62"/>
      <c r="V978" s="417"/>
      <c r="W978" s="62"/>
      <c r="X978" s="415"/>
      <c r="Y978" s="417"/>
      <c r="Z978" s="415"/>
      <c r="AA978" s="417"/>
      <c r="AB978" s="62"/>
      <c r="AC978" s="62"/>
      <c r="AD978" s="62"/>
      <c r="AE978" s="62"/>
      <c r="AF978" s="62"/>
      <c r="AG978" s="62"/>
      <c r="AH978" s="62"/>
    </row>
    <row r="979" spans="14:34">
      <c r="N979" s="415"/>
      <c r="O979" s="417"/>
      <c r="P979" s="415"/>
      <c r="Q979" s="418"/>
      <c r="R979" s="62"/>
      <c r="S979" s="62"/>
      <c r="T979" s="62"/>
      <c r="U979" s="62"/>
      <c r="V979" s="417"/>
      <c r="W979" s="62"/>
      <c r="X979" s="415"/>
      <c r="Y979" s="417"/>
      <c r="Z979" s="415"/>
      <c r="AA979" s="417"/>
      <c r="AB979" s="62"/>
      <c r="AC979" s="62"/>
      <c r="AD979" s="62"/>
      <c r="AE979" s="62"/>
      <c r="AF979" s="62"/>
      <c r="AG979" s="62"/>
      <c r="AH979" s="62"/>
    </row>
    <row r="980" spans="14:34">
      <c r="N980" s="415"/>
      <c r="O980" s="417"/>
      <c r="P980" s="415"/>
      <c r="Q980" s="418"/>
      <c r="R980" s="62"/>
      <c r="S980" s="62"/>
      <c r="T980" s="62"/>
      <c r="U980" s="62"/>
      <c r="V980" s="417"/>
      <c r="W980" s="62"/>
      <c r="X980" s="415"/>
      <c r="Y980" s="417"/>
      <c r="Z980" s="415"/>
      <c r="AA980" s="417"/>
      <c r="AB980" s="62"/>
      <c r="AC980" s="62"/>
      <c r="AD980" s="62"/>
      <c r="AE980" s="62"/>
      <c r="AF980" s="62"/>
      <c r="AG980" s="62"/>
      <c r="AH980" s="62"/>
    </row>
    <row r="981" spans="14:34">
      <c r="N981" s="415"/>
      <c r="O981" s="417"/>
      <c r="P981" s="415"/>
      <c r="Q981" s="418"/>
      <c r="R981" s="62"/>
      <c r="S981" s="62"/>
      <c r="T981" s="62"/>
      <c r="U981" s="62"/>
      <c r="V981" s="417"/>
      <c r="W981" s="62"/>
      <c r="X981" s="415"/>
      <c r="Y981" s="417"/>
      <c r="Z981" s="415"/>
      <c r="AA981" s="417"/>
      <c r="AB981" s="62"/>
      <c r="AC981" s="62"/>
      <c r="AD981" s="62"/>
      <c r="AE981" s="62"/>
      <c r="AF981" s="62"/>
      <c r="AG981" s="62"/>
      <c r="AH981" s="62"/>
    </row>
    <row r="982" spans="14:34">
      <c r="N982" s="415"/>
      <c r="O982" s="417"/>
      <c r="P982" s="415"/>
      <c r="Q982" s="418"/>
      <c r="R982" s="62"/>
      <c r="S982" s="62"/>
      <c r="T982" s="62"/>
      <c r="U982" s="62"/>
      <c r="V982" s="417"/>
      <c r="W982" s="62"/>
      <c r="X982" s="415"/>
      <c r="Y982" s="417"/>
      <c r="Z982" s="415"/>
      <c r="AA982" s="417"/>
      <c r="AB982" s="62"/>
      <c r="AC982" s="62"/>
      <c r="AD982" s="62"/>
      <c r="AE982" s="62"/>
      <c r="AF982" s="62"/>
      <c r="AG982" s="62"/>
      <c r="AH982" s="62"/>
    </row>
    <row r="983" spans="14:34">
      <c r="N983" s="415"/>
      <c r="O983" s="417"/>
      <c r="P983" s="415"/>
      <c r="Q983" s="418"/>
      <c r="R983" s="62"/>
      <c r="S983" s="62"/>
      <c r="T983" s="62"/>
      <c r="U983" s="62"/>
      <c r="V983" s="417"/>
      <c r="W983" s="62"/>
      <c r="X983" s="415"/>
      <c r="Y983" s="417"/>
      <c r="Z983" s="415"/>
      <c r="AA983" s="417"/>
      <c r="AB983" s="62"/>
      <c r="AC983" s="62"/>
      <c r="AD983" s="62"/>
      <c r="AE983" s="62"/>
      <c r="AF983" s="62"/>
      <c r="AG983" s="62"/>
      <c r="AH983" s="62"/>
    </row>
    <row r="984" spans="14:34">
      <c r="N984" s="415"/>
      <c r="O984" s="417"/>
      <c r="P984" s="415"/>
      <c r="Q984" s="418"/>
      <c r="R984" s="62"/>
      <c r="S984" s="62"/>
      <c r="T984" s="62"/>
      <c r="U984" s="62"/>
      <c r="V984" s="417"/>
      <c r="W984" s="62"/>
      <c r="X984" s="415"/>
      <c r="Y984" s="417"/>
      <c r="Z984" s="415"/>
      <c r="AA984" s="417"/>
      <c r="AB984" s="62"/>
      <c r="AC984" s="62"/>
      <c r="AD984" s="62"/>
      <c r="AE984" s="62"/>
      <c r="AF984" s="62"/>
      <c r="AG984" s="62"/>
      <c r="AH984" s="62"/>
    </row>
    <row r="985" spans="14:34">
      <c r="N985" s="415"/>
      <c r="O985" s="417"/>
      <c r="P985" s="415"/>
      <c r="Q985" s="418"/>
      <c r="R985" s="62"/>
      <c r="S985" s="62"/>
      <c r="T985" s="62"/>
      <c r="U985" s="62"/>
      <c r="V985" s="417"/>
      <c r="W985" s="62"/>
      <c r="X985" s="415"/>
      <c r="Y985" s="417"/>
      <c r="Z985" s="415"/>
      <c r="AA985" s="417"/>
      <c r="AB985" s="62"/>
      <c r="AC985" s="62"/>
      <c r="AD985" s="62"/>
      <c r="AE985" s="62"/>
      <c r="AF985" s="62"/>
      <c r="AG985" s="62"/>
      <c r="AH985" s="62"/>
    </row>
    <row r="986" spans="14:34">
      <c r="N986" s="415"/>
      <c r="O986" s="417"/>
      <c r="P986" s="415"/>
      <c r="Q986" s="418"/>
      <c r="R986" s="62"/>
      <c r="S986" s="62"/>
      <c r="T986" s="62"/>
      <c r="U986" s="62"/>
      <c r="V986" s="417"/>
      <c r="W986" s="62"/>
      <c r="X986" s="415"/>
      <c r="Y986" s="417"/>
      <c r="Z986" s="415"/>
      <c r="AA986" s="417"/>
      <c r="AB986" s="62"/>
      <c r="AC986" s="62"/>
      <c r="AD986" s="62"/>
      <c r="AE986" s="62"/>
      <c r="AF986" s="62"/>
      <c r="AG986" s="62"/>
      <c r="AH986" s="62"/>
    </row>
    <row r="987" spans="14:34">
      <c r="N987" s="415"/>
      <c r="O987" s="417"/>
      <c r="P987" s="415"/>
      <c r="Q987" s="418"/>
      <c r="R987" s="62"/>
      <c r="S987" s="62"/>
      <c r="T987" s="62"/>
      <c r="U987" s="62"/>
      <c r="V987" s="417"/>
      <c r="W987" s="62"/>
      <c r="X987" s="415"/>
      <c r="Y987" s="417"/>
      <c r="Z987" s="415"/>
      <c r="AA987" s="417"/>
      <c r="AB987" s="62"/>
      <c r="AC987" s="62"/>
      <c r="AD987" s="62"/>
      <c r="AE987" s="62"/>
      <c r="AF987" s="62"/>
      <c r="AG987" s="62"/>
      <c r="AH987" s="62"/>
    </row>
    <row r="988" spans="14:34">
      <c r="N988" s="415"/>
      <c r="O988" s="417"/>
      <c r="P988" s="415"/>
      <c r="Q988" s="418"/>
      <c r="R988" s="62"/>
      <c r="S988" s="62"/>
      <c r="T988" s="62"/>
      <c r="U988" s="62"/>
      <c r="V988" s="417"/>
      <c r="W988" s="62"/>
      <c r="X988" s="415"/>
      <c r="Y988" s="417"/>
      <c r="Z988" s="415"/>
      <c r="AA988" s="417"/>
      <c r="AB988" s="62"/>
      <c r="AC988" s="62"/>
      <c r="AD988" s="62"/>
      <c r="AE988" s="62"/>
      <c r="AF988" s="62"/>
      <c r="AG988" s="62"/>
      <c r="AH988" s="62"/>
    </row>
    <row r="989" spans="14:34">
      <c r="N989" s="415"/>
      <c r="O989" s="417"/>
      <c r="P989" s="415"/>
      <c r="Q989" s="418"/>
      <c r="R989" s="62"/>
      <c r="S989" s="62"/>
      <c r="T989" s="62"/>
      <c r="U989" s="62"/>
      <c r="V989" s="417"/>
      <c r="W989" s="62"/>
      <c r="X989" s="415"/>
      <c r="Y989" s="417"/>
      <c r="Z989" s="415"/>
      <c r="AA989" s="417"/>
      <c r="AB989" s="62"/>
      <c r="AC989" s="62"/>
      <c r="AD989" s="62"/>
      <c r="AE989" s="62"/>
      <c r="AF989" s="62"/>
      <c r="AG989" s="62"/>
      <c r="AH989" s="62"/>
    </row>
    <row r="990" spans="14:34">
      <c r="N990" s="415"/>
      <c r="O990" s="417"/>
      <c r="P990" s="415"/>
      <c r="Q990" s="418"/>
      <c r="R990" s="62"/>
      <c r="S990" s="62"/>
      <c r="T990" s="62"/>
      <c r="U990" s="62"/>
      <c r="V990" s="417"/>
      <c r="W990" s="62"/>
      <c r="X990" s="415"/>
      <c r="Y990" s="417"/>
      <c r="Z990" s="415"/>
      <c r="AA990" s="417"/>
      <c r="AB990" s="62"/>
      <c r="AC990" s="62"/>
      <c r="AD990" s="62"/>
      <c r="AE990" s="62"/>
      <c r="AF990" s="62"/>
      <c r="AG990" s="62"/>
      <c r="AH990" s="62"/>
    </row>
    <row r="991" spans="14:34">
      <c r="N991" s="415"/>
      <c r="O991" s="417"/>
      <c r="P991" s="415"/>
      <c r="Q991" s="418"/>
      <c r="R991" s="62"/>
      <c r="S991" s="62"/>
      <c r="T991" s="62"/>
      <c r="U991" s="62"/>
      <c r="V991" s="417"/>
      <c r="W991" s="62"/>
      <c r="X991" s="415"/>
      <c r="Y991" s="417"/>
      <c r="Z991" s="415"/>
      <c r="AA991" s="417"/>
      <c r="AB991" s="62"/>
      <c r="AC991" s="62"/>
      <c r="AD991" s="62"/>
      <c r="AE991" s="62"/>
      <c r="AF991" s="62"/>
      <c r="AG991" s="62"/>
      <c r="AH991" s="62"/>
    </row>
    <row r="992" spans="14:34">
      <c r="N992" s="415"/>
      <c r="O992" s="417"/>
      <c r="P992" s="415"/>
      <c r="Q992" s="418"/>
      <c r="R992" s="62"/>
      <c r="S992" s="62"/>
      <c r="T992" s="62"/>
      <c r="U992" s="62"/>
      <c r="V992" s="417"/>
      <c r="W992" s="62"/>
      <c r="X992" s="415"/>
      <c r="Y992" s="417"/>
      <c r="Z992" s="415"/>
      <c r="AA992" s="417"/>
      <c r="AB992" s="62"/>
      <c r="AC992" s="62"/>
      <c r="AD992" s="62"/>
      <c r="AE992" s="62"/>
      <c r="AF992" s="62"/>
      <c r="AG992" s="62"/>
      <c r="AH992" s="62"/>
    </row>
    <row r="993" spans="14:34">
      <c r="N993" s="415"/>
      <c r="O993" s="417"/>
      <c r="P993" s="415"/>
      <c r="Q993" s="418"/>
      <c r="R993" s="62"/>
      <c r="S993" s="62"/>
      <c r="T993" s="62"/>
      <c r="U993" s="62"/>
      <c r="V993" s="417"/>
      <c r="W993" s="62"/>
      <c r="X993" s="415"/>
      <c r="Y993" s="417"/>
      <c r="Z993" s="415"/>
      <c r="AA993" s="417"/>
      <c r="AB993" s="62"/>
      <c r="AC993" s="62"/>
      <c r="AD993" s="62"/>
      <c r="AE993" s="62"/>
      <c r="AF993" s="62"/>
      <c r="AG993" s="62"/>
      <c r="AH993" s="62"/>
    </row>
    <row r="994" spans="14:34">
      <c r="N994" s="415"/>
      <c r="O994" s="417"/>
      <c r="P994" s="415"/>
      <c r="Q994" s="418"/>
      <c r="R994" s="62"/>
      <c r="S994" s="62"/>
      <c r="T994" s="62"/>
      <c r="U994" s="62"/>
      <c r="V994" s="417"/>
      <c r="W994" s="62"/>
      <c r="X994" s="415"/>
      <c r="Y994" s="417"/>
      <c r="Z994" s="415"/>
      <c r="AA994" s="417"/>
      <c r="AB994" s="62"/>
      <c r="AC994" s="62"/>
      <c r="AD994" s="62"/>
      <c r="AE994" s="62"/>
      <c r="AF994" s="62"/>
      <c r="AG994" s="62"/>
      <c r="AH994" s="62"/>
    </row>
    <row r="995" spans="14:34">
      <c r="N995" s="415"/>
      <c r="O995" s="417"/>
      <c r="P995" s="415"/>
      <c r="Q995" s="418"/>
      <c r="R995" s="62"/>
      <c r="S995" s="62"/>
      <c r="T995" s="62"/>
      <c r="U995" s="62"/>
      <c r="V995" s="417"/>
      <c r="W995" s="62"/>
      <c r="X995" s="415"/>
      <c r="Y995" s="417"/>
      <c r="Z995" s="415"/>
      <c r="AA995" s="417"/>
      <c r="AB995" s="62"/>
      <c r="AC995" s="62"/>
      <c r="AD995" s="62"/>
      <c r="AE995" s="62"/>
      <c r="AF995" s="62"/>
      <c r="AG995" s="62"/>
      <c r="AH995" s="62"/>
    </row>
    <row r="996" spans="14:34">
      <c r="N996" s="415"/>
      <c r="O996" s="417"/>
      <c r="P996" s="415"/>
      <c r="Q996" s="418"/>
      <c r="R996" s="62"/>
      <c r="S996" s="62"/>
      <c r="T996" s="62"/>
      <c r="U996" s="62"/>
      <c r="V996" s="417"/>
      <c r="W996" s="62"/>
      <c r="X996" s="415"/>
      <c r="Y996" s="417"/>
      <c r="Z996" s="415"/>
      <c r="AA996" s="417"/>
      <c r="AB996" s="62"/>
      <c r="AC996" s="62"/>
      <c r="AD996" s="62"/>
      <c r="AE996" s="62"/>
      <c r="AF996" s="62"/>
      <c r="AG996" s="62"/>
      <c r="AH996" s="62"/>
    </row>
    <row r="997" spans="14:34">
      <c r="N997" s="415"/>
      <c r="O997" s="417"/>
      <c r="P997" s="415"/>
      <c r="Q997" s="418"/>
      <c r="R997" s="62"/>
      <c r="S997" s="62"/>
      <c r="T997" s="62"/>
      <c r="U997" s="62"/>
      <c r="V997" s="417"/>
      <c r="W997" s="62"/>
      <c r="X997" s="415"/>
      <c r="Y997" s="417"/>
      <c r="Z997" s="415"/>
      <c r="AA997" s="417"/>
      <c r="AB997" s="62"/>
      <c r="AC997" s="62"/>
      <c r="AD997" s="62"/>
      <c r="AE997" s="62"/>
      <c r="AF997" s="62"/>
      <c r="AG997" s="62"/>
      <c r="AH997" s="62"/>
    </row>
    <row r="998" spans="14:34">
      <c r="N998" s="415"/>
      <c r="O998" s="417"/>
      <c r="P998" s="415"/>
      <c r="Q998" s="418"/>
      <c r="R998" s="62"/>
      <c r="S998" s="62"/>
      <c r="T998" s="62"/>
      <c r="U998" s="62"/>
      <c r="V998" s="417"/>
      <c r="W998" s="62"/>
      <c r="X998" s="415"/>
      <c r="Y998" s="417"/>
      <c r="Z998" s="415"/>
      <c r="AA998" s="417"/>
      <c r="AB998" s="62"/>
      <c r="AC998" s="62"/>
      <c r="AD998" s="62"/>
      <c r="AE998" s="62"/>
      <c r="AF998" s="62"/>
      <c r="AG998" s="62"/>
      <c r="AH998" s="62"/>
    </row>
    <row r="999" spans="14:34">
      <c r="N999" s="415"/>
      <c r="O999" s="417"/>
      <c r="P999" s="415"/>
      <c r="Q999" s="418"/>
      <c r="R999" s="62"/>
      <c r="S999" s="62"/>
      <c r="T999" s="62"/>
      <c r="U999" s="62"/>
      <c r="V999" s="417"/>
      <c r="W999" s="62"/>
      <c r="X999" s="415"/>
      <c r="Y999" s="417"/>
      <c r="Z999" s="415"/>
      <c r="AA999" s="417"/>
      <c r="AB999" s="62"/>
      <c r="AC999" s="62"/>
      <c r="AD999" s="62"/>
      <c r="AE999" s="62"/>
      <c r="AF999" s="62"/>
      <c r="AG999" s="62"/>
      <c r="AH999" s="62"/>
    </row>
    <row r="1000" spans="14:34">
      <c r="N1000" s="415"/>
      <c r="O1000" s="417"/>
      <c r="P1000" s="415"/>
      <c r="Q1000" s="418"/>
      <c r="R1000" s="62"/>
      <c r="S1000" s="62"/>
      <c r="T1000" s="62"/>
      <c r="U1000" s="62"/>
      <c r="V1000" s="417"/>
      <c r="W1000" s="62"/>
      <c r="X1000" s="415"/>
      <c r="Y1000" s="417"/>
      <c r="Z1000" s="415"/>
      <c r="AA1000" s="417"/>
      <c r="AB1000" s="62"/>
      <c r="AC1000" s="62"/>
      <c r="AD1000" s="62"/>
      <c r="AE1000" s="62"/>
      <c r="AF1000" s="62"/>
      <c r="AG1000" s="62"/>
      <c r="AH1000" s="62"/>
    </row>
    <row r="1001" spans="14:34">
      <c r="N1001" s="415"/>
      <c r="O1001" s="417"/>
      <c r="P1001" s="415"/>
      <c r="Q1001" s="418"/>
      <c r="R1001" s="62"/>
      <c r="S1001" s="62"/>
      <c r="T1001" s="62"/>
      <c r="U1001" s="62"/>
      <c r="V1001" s="417"/>
      <c r="W1001" s="62"/>
      <c r="X1001" s="415"/>
      <c r="Y1001" s="417"/>
      <c r="Z1001" s="415"/>
      <c r="AA1001" s="417"/>
      <c r="AB1001" s="62"/>
      <c r="AC1001" s="62"/>
      <c r="AD1001" s="62"/>
      <c r="AE1001" s="62"/>
      <c r="AF1001" s="62"/>
      <c r="AG1001" s="62"/>
      <c r="AH1001" s="62"/>
    </row>
    <row r="1002" spans="14:34">
      <c r="N1002" s="415"/>
      <c r="O1002" s="417"/>
      <c r="P1002" s="415"/>
      <c r="Q1002" s="418"/>
      <c r="R1002" s="62"/>
      <c r="S1002" s="62"/>
      <c r="T1002" s="62"/>
      <c r="U1002" s="62"/>
      <c r="V1002" s="417"/>
      <c r="W1002" s="62"/>
      <c r="X1002" s="415"/>
      <c r="Y1002" s="417"/>
      <c r="Z1002" s="415"/>
      <c r="AA1002" s="417"/>
      <c r="AB1002" s="62"/>
      <c r="AC1002" s="62"/>
      <c r="AD1002" s="62"/>
      <c r="AE1002" s="62"/>
      <c r="AF1002" s="62"/>
      <c r="AG1002" s="62"/>
      <c r="AH1002" s="62"/>
    </row>
    <row r="1003" spans="14:34">
      <c r="N1003" s="415"/>
      <c r="O1003" s="417"/>
      <c r="P1003" s="415"/>
      <c r="Q1003" s="418"/>
      <c r="R1003" s="62"/>
      <c r="S1003" s="62"/>
      <c r="T1003" s="62"/>
      <c r="U1003" s="62"/>
      <c r="V1003" s="417"/>
      <c r="W1003" s="62"/>
      <c r="X1003" s="415"/>
      <c r="Y1003" s="417"/>
      <c r="Z1003" s="415"/>
      <c r="AA1003" s="417"/>
      <c r="AB1003" s="62"/>
      <c r="AC1003" s="62"/>
      <c r="AD1003" s="62"/>
      <c r="AE1003" s="62"/>
      <c r="AF1003" s="62"/>
      <c r="AG1003" s="62"/>
      <c r="AH1003" s="62"/>
    </row>
    <row r="1004" spans="14:34">
      <c r="N1004" s="415"/>
      <c r="O1004" s="417"/>
      <c r="P1004" s="415"/>
      <c r="Q1004" s="418"/>
      <c r="R1004" s="62"/>
      <c r="S1004" s="62"/>
      <c r="T1004" s="62"/>
      <c r="U1004" s="62"/>
      <c r="V1004" s="417"/>
      <c r="W1004" s="62"/>
      <c r="X1004" s="415"/>
      <c r="Y1004" s="417"/>
      <c r="Z1004" s="415"/>
      <c r="AA1004" s="417"/>
      <c r="AB1004" s="62"/>
      <c r="AC1004" s="62"/>
      <c r="AD1004" s="62"/>
      <c r="AE1004" s="62"/>
      <c r="AF1004" s="62"/>
      <c r="AG1004" s="62"/>
      <c r="AH1004" s="62"/>
    </row>
    <row r="1005" spans="14:34">
      <c r="N1005" s="415"/>
      <c r="O1005" s="417"/>
      <c r="P1005" s="415"/>
      <c r="Q1005" s="418"/>
      <c r="R1005" s="62"/>
      <c r="S1005" s="62"/>
      <c r="T1005" s="62"/>
      <c r="U1005" s="62"/>
      <c r="V1005" s="417"/>
      <c r="W1005" s="62"/>
      <c r="X1005" s="415"/>
      <c r="Y1005" s="417"/>
      <c r="Z1005" s="415"/>
      <c r="AA1005" s="417"/>
      <c r="AB1005" s="62"/>
      <c r="AC1005" s="62"/>
      <c r="AD1005" s="62"/>
      <c r="AE1005" s="62"/>
      <c r="AF1005" s="62"/>
      <c r="AG1005" s="62"/>
      <c r="AH1005" s="62"/>
    </row>
    <row r="1006" spans="14:34">
      <c r="N1006" s="415"/>
      <c r="O1006" s="417"/>
      <c r="P1006" s="415"/>
      <c r="Q1006" s="418"/>
      <c r="R1006" s="62"/>
      <c r="S1006" s="62"/>
      <c r="T1006" s="62"/>
      <c r="U1006" s="62"/>
      <c r="V1006" s="417"/>
      <c r="W1006" s="62"/>
      <c r="X1006" s="415"/>
      <c r="Y1006" s="417"/>
      <c r="Z1006" s="415"/>
      <c r="AA1006" s="417"/>
      <c r="AB1006" s="62"/>
      <c r="AC1006" s="62"/>
      <c r="AD1006" s="62"/>
      <c r="AE1006" s="62"/>
      <c r="AF1006" s="62"/>
      <c r="AG1006" s="62"/>
      <c r="AH1006" s="62"/>
    </row>
    <row r="1007" spans="14:34">
      <c r="N1007" s="415"/>
      <c r="O1007" s="417"/>
      <c r="P1007" s="415"/>
      <c r="Q1007" s="418"/>
      <c r="R1007" s="62"/>
      <c r="S1007" s="62"/>
      <c r="T1007" s="62"/>
      <c r="U1007" s="62"/>
      <c r="V1007" s="417"/>
      <c r="W1007" s="62"/>
      <c r="X1007" s="415"/>
      <c r="Y1007" s="417"/>
      <c r="Z1007" s="415"/>
      <c r="AA1007" s="417"/>
      <c r="AB1007" s="62"/>
      <c r="AC1007" s="62"/>
      <c r="AD1007" s="62"/>
      <c r="AE1007" s="62"/>
      <c r="AF1007" s="62"/>
      <c r="AG1007" s="62"/>
      <c r="AH1007" s="62"/>
    </row>
    <row r="1008" spans="14:34">
      <c r="N1008" s="415"/>
      <c r="O1008" s="417"/>
      <c r="P1008" s="415"/>
      <c r="Q1008" s="418"/>
      <c r="R1008" s="62"/>
      <c r="S1008" s="62"/>
      <c r="T1008" s="62"/>
      <c r="U1008" s="62"/>
      <c r="V1008" s="417"/>
      <c r="W1008" s="62"/>
      <c r="X1008" s="415"/>
      <c r="Y1008" s="417"/>
      <c r="Z1008" s="415"/>
      <c r="AA1008" s="417"/>
      <c r="AB1008" s="62"/>
      <c r="AC1008" s="62"/>
      <c r="AD1008" s="62"/>
      <c r="AE1008" s="62"/>
      <c r="AF1008" s="62"/>
      <c r="AG1008" s="62"/>
      <c r="AH1008" s="62"/>
    </row>
    <row r="1009" spans="14:34">
      <c r="N1009" s="415"/>
      <c r="O1009" s="417"/>
      <c r="P1009" s="415"/>
      <c r="Q1009" s="418"/>
      <c r="R1009" s="62"/>
      <c r="S1009" s="62"/>
      <c r="T1009" s="62"/>
      <c r="U1009" s="62"/>
      <c r="V1009" s="417"/>
      <c r="W1009" s="62"/>
      <c r="X1009" s="415"/>
      <c r="Y1009" s="417"/>
      <c r="Z1009" s="415"/>
      <c r="AA1009" s="417"/>
      <c r="AB1009" s="62"/>
      <c r="AC1009" s="62"/>
      <c r="AD1009" s="62"/>
      <c r="AE1009" s="62"/>
      <c r="AF1009" s="62"/>
      <c r="AG1009" s="62"/>
      <c r="AH1009" s="62"/>
    </row>
    <row r="1010" spans="14:34">
      <c r="N1010" s="415"/>
      <c r="O1010" s="417"/>
      <c r="P1010" s="415"/>
      <c r="Q1010" s="418"/>
      <c r="R1010" s="62"/>
      <c r="S1010" s="62"/>
      <c r="T1010" s="62"/>
      <c r="U1010" s="62"/>
      <c r="V1010" s="417"/>
      <c r="W1010" s="62"/>
      <c r="X1010" s="415"/>
      <c r="Y1010" s="417"/>
      <c r="Z1010" s="415"/>
      <c r="AA1010" s="417"/>
      <c r="AB1010" s="62"/>
      <c r="AC1010" s="62"/>
      <c r="AD1010" s="62"/>
      <c r="AE1010" s="62"/>
      <c r="AF1010" s="62"/>
      <c r="AG1010" s="62"/>
      <c r="AH1010" s="62"/>
    </row>
    <row r="1011" spans="14:34">
      <c r="N1011" s="415"/>
      <c r="O1011" s="417"/>
      <c r="P1011" s="415"/>
      <c r="Q1011" s="418"/>
      <c r="R1011" s="62"/>
      <c r="S1011" s="62"/>
      <c r="T1011" s="62"/>
      <c r="U1011" s="62"/>
      <c r="V1011" s="417"/>
      <c r="W1011" s="62"/>
      <c r="X1011" s="415"/>
      <c r="Y1011" s="417"/>
      <c r="Z1011" s="415"/>
      <c r="AA1011" s="417"/>
      <c r="AB1011" s="62"/>
      <c r="AC1011" s="62"/>
      <c r="AD1011" s="62"/>
      <c r="AE1011" s="62"/>
      <c r="AF1011" s="62"/>
      <c r="AG1011" s="62"/>
      <c r="AH1011" s="62"/>
    </row>
    <row r="1012" spans="14:34">
      <c r="N1012" s="415"/>
      <c r="O1012" s="417"/>
      <c r="P1012" s="415"/>
      <c r="Q1012" s="418"/>
      <c r="R1012" s="62"/>
      <c r="S1012" s="62"/>
      <c r="T1012" s="62"/>
      <c r="U1012" s="62"/>
      <c r="V1012" s="417"/>
      <c r="W1012" s="62"/>
      <c r="X1012" s="415"/>
      <c r="Y1012" s="417"/>
      <c r="Z1012" s="415"/>
      <c r="AA1012" s="417"/>
      <c r="AB1012" s="62"/>
      <c r="AC1012" s="62"/>
      <c r="AD1012" s="62"/>
      <c r="AE1012" s="62"/>
      <c r="AF1012" s="62"/>
      <c r="AG1012" s="62"/>
      <c r="AH1012" s="62"/>
    </row>
    <row r="1013" spans="14:34">
      <c r="N1013" s="415"/>
      <c r="O1013" s="417"/>
      <c r="P1013" s="415"/>
      <c r="Q1013" s="418"/>
      <c r="R1013" s="62"/>
      <c r="S1013" s="62"/>
      <c r="T1013" s="62"/>
      <c r="U1013" s="62"/>
      <c r="V1013" s="417"/>
      <c r="W1013" s="62"/>
      <c r="X1013" s="415"/>
      <c r="Y1013" s="417"/>
      <c r="Z1013" s="415"/>
      <c r="AA1013" s="417"/>
      <c r="AB1013" s="62"/>
      <c r="AC1013" s="62"/>
      <c r="AD1013" s="62"/>
      <c r="AE1013" s="62"/>
      <c r="AF1013" s="62"/>
      <c r="AG1013" s="62"/>
      <c r="AH1013" s="62"/>
    </row>
    <row r="1014" spans="14:34">
      <c r="N1014" s="415"/>
      <c r="O1014" s="417"/>
      <c r="P1014" s="415"/>
      <c r="Q1014" s="418"/>
      <c r="R1014" s="62"/>
      <c r="S1014" s="62"/>
      <c r="T1014" s="62"/>
      <c r="U1014" s="62"/>
      <c r="V1014" s="417"/>
      <c r="W1014" s="62"/>
      <c r="X1014" s="415"/>
      <c r="Y1014" s="417"/>
      <c r="Z1014" s="415"/>
      <c r="AA1014" s="417"/>
      <c r="AB1014" s="62"/>
      <c r="AC1014" s="62"/>
      <c r="AD1014" s="62"/>
      <c r="AE1014" s="62"/>
      <c r="AF1014" s="62"/>
      <c r="AG1014" s="62"/>
      <c r="AH1014" s="62"/>
    </row>
    <row r="1015" spans="14:34">
      <c r="N1015" s="415"/>
      <c r="O1015" s="417"/>
      <c r="P1015" s="415"/>
      <c r="Q1015" s="418"/>
      <c r="R1015" s="62"/>
      <c r="S1015" s="62"/>
      <c r="T1015" s="62"/>
      <c r="U1015" s="62"/>
      <c r="V1015" s="417"/>
      <c r="W1015" s="62"/>
      <c r="X1015" s="415"/>
      <c r="Y1015" s="417"/>
      <c r="Z1015" s="415"/>
      <c r="AA1015" s="417"/>
      <c r="AB1015" s="62"/>
      <c r="AC1015" s="62"/>
      <c r="AD1015" s="62"/>
      <c r="AE1015" s="62"/>
      <c r="AF1015" s="62"/>
      <c r="AG1015" s="62"/>
      <c r="AH1015" s="62"/>
    </row>
    <row r="1016" spans="14:34">
      <c r="N1016" s="415"/>
      <c r="O1016" s="417"/>
      <c r="P1016" s="415"/>
      <c r="Q1016" s="418"/>
      <c r="R1016" s="62"/>
      <c r="S1016" s="62"/>
      <c r="T1016" s="62"/>
      <c r="U1016" s="62"/>
      <c r="V1016" s="417"/>
      <c r="W1016" s="62"/>
      <c r="X1016" s="415"/>
      <c r="Y1016" s="417"/>
      <c r="Z1016" s="415"/>
      <c r="AA1016" s="417"/>
      <c r="AB1016" s="62"/>
      <c r="AC1016" s="62"/>
      <c r="AD1016" s="62"/>
      <c r="AE1016" s="62"/>
      <c r="AF1016" s="62"/>
      <c r="AG1016" s="62"/>
      <c r="AH1016" s="62"/>
    </row>
    <row r="1017" spans="14:34">
      <c r="N1017" s="415"/>
      <c r="O1017" s="417"/>
      <c r="P1017" s="415"/>
      <c r="Q1017" s="418"/>
      <c r="R1017" s="62"/>
      <c r="S1017" s="62"/>
      <c r="T1017" s="62"/>
      <c r="U1017" s="62"/>
      <c r="V1017" s="417"/>
      <c r="W1017" s="62"/>
      <c r="X1017" s="415"/>
      <c r="Y1017" s="417"/>
      <c r="Z1017" s="415"/>
      <c r="AA1017" s="417"/>
      <c r="AB1017" s="62"/>
      <c r="AC1017" s="62"/>
      <c r="AD1017" s="62"/>
      <c r="AE1017" s="62"/>
      <c r="AF1017" s="62"/>
      <c r="AG1017" s="62"/>
      <c r="AH1017" s="62"/>
    </row>
    <row r="1018" spans="14:34">
      <c r="N1018" s="415"/>
      <c r="O1018" s="417"/>
      <c r="P1018" s="415"/>
      <c r="Q1018" s="418"/>
      <c r="R1018" s="62"/>
      <c r="S1018" s="62"/>
      <c r="T1018" s="62"/>
      <c r="U1018" s="62"/>
      <c r="V1018" s="417"/>
      <c r="W1018" s="62"/>
      <c r="X1018" s="415"/>
      <c r="Y1018" s="417"/>
      <c r="Z1018" s="415"/>
      <c r="AA1018" s="417"/>
      <c r="AB1018" s="62"/>
      <c r="AC1018" s="62"/>
      <c r="AD1018" s="62"/>
      <c r="AE1018" s="62"/>
      <c r="AF1018" s="62"/>
      <c r="AG1018" s="62"/>
      <c r="AH1018" s="62"/>
    </row>
    <row r="1019" spans="14:34">
      <c r="N1019" s="415"/>
      <c r="O1019" s="417"/>
      <c r="P1019" s="415"/>
      <c r="Q1019" s="418"/>
      <c r="R1019" s="62"/>
      <c r="S1019" s="62"/>
      <c r="T1019" s="62"/>
      <c r="U1019" s="62"/>
      <c r="V1019" s="417"/>
      <c r="W1019" s="62"/>
      <c r="X1019" s="415"/>
      <c r="Y1019" s="417"/>
      <c r="Z1019" s="415"/>
      <c r="AA1019" s="417"/>
      <c r="AB1019" s="62"/>
      <c r="AC1019" s="62"/>
      <c r="AD1019" s="62"/>
      <c r="AE1019" s="62"/>
      <c r="AF1019" s="62"/>
      <c r="AG1019" s="62"/>
      <c r="AH1019" s="62"/>
    </row>
    <row r="1020" spans="14:34">
      <c r="N1020" s="415"/>
      <c r="O1020" s="417"/>
      <c r="P1020" s="415"/>
      <c r="Q1020" s="418"/>
      <c r="R1020" s="62"/>
      <c r="S1020" s="62"/>
      <c r="T1020" s="62"/>
      <c r="U1020" s="62"/>
      <c r="V1020" s="417"/>
      <c r="W1020" s="62"/>
      <c r="X1020" s="415"/>
      <c r="Y1020" s="417"/>
      <c r="Z1020" s="415"/>
      <c r="AA1020" s="417"/>
      <c r="AB1020" s="62"/>
      <c r="AC1020" s="62"/>
      <c r="AD1020" s="62"/>
      <c r="AE1020" s="62"/>
      <c r="AF1020" s="62"/>
      <c r="AG1020" s="62"/>
      <c r="AH1020" s="62"/>
    </row>
    <row r="1021" spans="14:34">
      <c r="N1021" s="415"/>
      <c r="O1021" s="417"/>
      <c r="P1021" s="415"/>
      <c r="Q1021" s="418"/>
      <c r="R1021" s="62"/>
      <c r="S1021" s="62"/>
      <c r="T1021" s="62"/>
      <c r="U1021" s="62"/>
      <c r="V1021" s="417"/>
      <c r="W1021" s="62"/>
      <c r="X1021" s="415"/>
      <c r="Y1021" s="417"/>
      <c r="Z1021" s="415"/>
      <c r="AA1021" s="417"/>
      <c r="AB1021" s="62"/>
      <c r="AC1021" s="62"/>
      <c r="AD1021" s="62"/>
      <c r="AE1021" s="62"/>
      <c r="AF1021" s="62"/>
      <c r="AG1021" s="62"/>
      <c r="AH1021" s="62"/>
    </row>
    <row r="1022" spans="14:34">
      <c r="N1022" s="415"/>
      <c r="O1022" s="417"/>
      <c r="P1022" s="415"/>
      <c r="Q1022" s="418"/>
      <c r="R1022" s="62"/>
      <c r="S1022" s="62"/>
      <c r="T1022" s="62"/>
      <c r="U1022" s="62"/>
      <c r="V1022" s="417"/>
      <c r="W1022" s="62"/>
      <c r="X1022" s="415"/>
      <c r="Y1022" s="417"/>
      <c r="Z1022" s="415"/>
      <c r="AA1022" s="417"/>
      <c r="AB1022" s="62"/>
      <c r="AC1022" s="62"/>
      <c r="AD1022" s="62"/>
      <c r="AE1022" s="62"/>
      <c r="AF1022" s="62"/>
      <c r="AG1022" s="62"/>
      <c r="AH1022" s="62"/>
    </row>
    <row r="1023" spans="14:34">
      <c r="N1023" s="415"/>
      <c r="O1023" s="417"/>
      <c r="P1023" s="415"/>
      <c r="Q1023" s="418"/>
      <c r="R1023" s="62"/>
      <c r="S1023" s="62"/>
      <c r="T1023" s="62"/>
      <c r="U1023" s="62"/>
      <c r="V1023" s="417"/>
      <c r="W1023" s="62"/>
      <c r="X1023" s="415"/>
      <c r="Y1023" s="417"/>
      <c r="Z1023" s="415"/>
      <c r="AA1023" s="417"/>
      <c r="AB1023" s="62"/>
      <c r="AC1023" s="62"/>
      <c r="AD1023" s="62"/>
      <c r="AE1023" s="62"/>
      <c r="AF1023" s="62"/>
      <c r="AG1023" s="62"/>
      <c r="AH1023" s="62"/>
    </row>
    <row r="1024" spans="14:34">
      <c r="N1024" s="415"/>
      <c r="O1024" s="417"/>
      <c r="P1024" s="415"/>
      <c r="Q1024" s="418"/>
      <c r="R1024" s="62"/>
      <c r="S1024" s="62"/>
      <c r="T1024" s="62"/>
      <c r="U1024" s="62"/>
      <c r="V1024" s="417"/>
      <c r="W1024" s="62"/>
      <c r="X1024" s="415"/>
      <c r="Y1024" s="417"/>
      <c r="Z1024" s="415"/>
      <c r="AA1024" s="417"/>
      <c r="AB1024" s="62"/>
      <c r="AC1024" s="62"/>
      <c r="AD1024" s="62"/>
      <c r="AE1024" s="62"/>
      <c r="AF1024" s="62"/>
      <c r="AG1024" s="62"/>
      <c r="AH1024" s="62"/>
    </row>
    <row r="1025" spans="14:34">
      <c r="N1025" s="415"/>
      <c r="O1025" s="417"/>
      <c r="P1025" s="415"/>
      <c r="Q1025" s="418"/>
      <c r="R1025" s="62"/>
      <c r="S1025" s="62"/>
      <c r="T1025" s="62"/>
      <c r="U1025" s="62"/>
      <c r="V1025" s="417"/>
      <c r="W1025" s="62"/>
      <c r="X1025" s="415"/>
      <c r="Y1025" s="417"/>
      <c r="Z1025" s="415"/>
      <c r="AA1025" s="417"/>
      <c r="AB1025" s="62"/>
      <c r="AC1025" s="62"/>
      <c r="AD1025" s="62"/>
      <c r="AE1025" s="62"/>
      <c r="AF1025" s="62"/>
      <c r="AG1025" s="62"/>
      <c r="AH1025" s="62"/>
    </row>
    <row r="1026" spans="14:34">
      <c r="N1026" s="415"/>
      <c r="O1026" s="417"/>
      <c r="P1026" s="415"/>
      <c r="Q1026" s="418"/>
      <c r="R1026" s="62"/>
      <c r="S1026" s="62"/>
      <c r="T1026" s="62"/>
      <c r="U1026" s="62"/>
      <c r="V1026" s="417"/>
      <c r="W1026" s="62"/>
      <c r="X1026" s="415"/>
      <c r="Y1026" s="417"/>
      <c r="Z1026" s="415"/>
      <c r="AA1026" s="417"/>
      <c r="AB1026" s="62"/>
      <c r="AC1026" s="62"/>
      <c r="AD1026" s="62"/>
      <c r="AE1026" s="62"/>
      <c r="AF1026" s="62"/>
      <c r="AG1026" s="62"/>
      <c r="AH1026" s="62"/>
    </row>
    <row r="1027" spans="14:34">
      <c r="N1027" s="415"/>
      <c r="O1027" s="417"/>
      <c r="P1027" s="415"/>
      <c r="Q1027" s="418"/>
      <c r="R1027" s="62"/>
      <c r="S1027" s="62"/>
      <c r="T1027" s="62"/>
      <c r="U1027" s="62"/>
      <c r="V1027" s="417"/>
      <c r="W1027" s="62"/>
      <c r="X1027" s="415"/>
      <c r="Y1027" s="417"/>
      <c r="Z1027" s="415"/>
      <c r="AA1027" s="417"/>
      <c r="AB1027" s="62"/>
      <c r="AC1027" s="62"/>
      <c r="AD1027" s="62"/>
      <c r="AE1027" s="62"/>
      <c r="AF1027" s="62"/>
      <c r="AG1027" s="62"/>
      <c r="AH1027" s="62"/>
    </row>
    <row r="1028" spans="14:34">
      <c r="N1028" s="415"/>
      <c r="O1028" s="417"/>
      <c r="P1028" s="415"/>
      <c r="Q1028" s="418"/>
      <c r="R1028" s="62"/>
      <c r="S1028" s="62"/>
      <c r="T1028" s="62"/>
      <c r="U1028" s="62"/>
      <c r="V1028" s="417"/>
      <c r="W1028" s="62"/>
      <c r="X1028" s="415"/>
      <c r="Y1028" s="417"/>
      <c r="Z1028" s="415"/>
      <c r="AA1028" s="417"/>
      <c r="AB1028" s="62"/>
      <c r="AC1028" s="62"/>
      <c r="AD1028" s="62"/>
      <c r="AE1028" s="62"/>
      <c r="AF1028" s="62"/>
      <c r="AG1028" s="62"/>
      <c r="AH1028" s="62"/>
    </row>
    <row r="1029" spans="14:34">
      <c r="N1029" s="415"/>
      <c r="O1029" s="417"/>
      <c r="P1029" s="415"/>
      <c r="Q1029" s="418"/>
      <c r="R1029" s="62"/>
      <c r="S1029" s="62"/>
      <c r="T1029" s="62"/>
      <c r="U1029" s="62"/>
      <c r="V1029" s="417"/>
      <c r="W1029" s="62"/>
      <c r="X1029" s="415"/>
      <c r="Y1029" s="417"/>
      <c r="Z1029" s="415"/>
      <c r="AA1029" s="417"/>
      <c r="AB1029" s="62"/>
      <c r="AC1029" s="62"/>
      <c r="AD1029" s="62"/>
      <c r="AE1029" s="62"/>
      <c r="AF1029" s="62"/>
      <c r="AG1029" s="62"/>
      <c r="AH1029" s="62"/>
    </row>
    <row r="1030" spans="14:34">
      <c r="N1030" s="415"/>
      <c r="O1030" s="417"/>
      <c r="P1030" s="415"/>
      <c r="Q1030" s="418"/>
      <c r="R1030" s="62"/>
      <c r="S1030" s="62"/>
      <c r="T1030" s="62"/>
      <c r="U1030" s="62"/>
      <c r="V1030" s="417"/>
      <c r="W1030" s="62"/>
      <c r="X1030" s="415"/>
      <c r="Y1030" s="417"/>
      <c r="Z1030" s="415"/>
      <c r="AA1030" s="417"/>
      <c r="AB1030" s="62"/>
      <c r="AC1030" s="62"/>
      <c r="AD1030" s="62"/>
      <c r="AE1030" s="62"/>
      <c r="AF1030" s="62"/>
      <c r="AG1030" s="62"/>
      <c r="AH1030" s="62"/>
    </row>
    <row r="1031" spans="14:34">
      <c r="N1031" s="415"/>
      <c r="O1031" s="417"/>
      <c r="P1031" s="415"/>
      <c r="Q1031" s="418"/>
      <c r="R1031" s="62"/>
      <c r="S1031" s="62"/>
      <c r="T1031" s="62"/>
      <c r="U1031" s="62"/>
      <c r="V1031" s="417"/>
      <c r="W1031" s="62"/>
      <c r="X1031" s="415"/>
      <c r="Y1031" s="417"/>
      <c r="Z1031" s="415"/>
      <c r="AA1031" s="417"/>
      <c r="AB1031" s="62"/>
      <c r="AC1031" s="62"/>
      <c r="AD1031" s="62"/>
      <c r="AE1031" s="62"/>
      <c r="AF1031" s="62"/>
      <c r="AG1031" s="62"/>
      <c r="AH1031" s="62"/>
    </row>
    <row r="1032" spans="14:34">
      <c r="N1032" s="415"/>
      <c r="O1032" s="417"/>
      <c r="P1032" s="415"/>
      <c r="Q1032" s="418"/>
      <c r="R1032" s="62"/>
      <c r="S1032" s="62"/>
      <c r="T1032" s="62"/>
      <c r="U1032" s="62"/>
      <c r="V1032" s="417"/>
      <c r="W1032" s="62"/>
      <c r="X1032" s="415"/>
      <c r="Y1032" s="417"/>
      <c r="Z1032" s="415"/>
      <c r="AA1032" s="417"/>
      <c r="AB1032" s="62"/>
      <c r="AC1032" s="62"/>
      <c r="AD1032" s="62"/>
      <c r="AE1032" s="62"/>
      <c r="AF1032" s="62"/>
      <c r="AG1032" s="62"/>
      <c r="AH1032" s="62"/>
    </row>
    <row r="1033" spans="14:34">
      <c r="N1033" s="415"/>
      <c r="O1033" s="417"/>
      <c r="P1033" s="415"/>
      <c r="Q1033" s="418"/>
      <c r="R1033" s="62"/>
      <c r="S1033" s="62"/>
      <c r="T1033" s="62"/>
      <c r="U1033" s="62"/>
      <c r="V1033" s="417"/>
      <c r="W1033" s="62"/>
      <c r="X1033" s="415"/>
      <c r="Y1033" s="417"/>
      <c r="Z1033" s="415"/>
      <c r="AA1033" s="417"/>
      <c r="AB1033" s="62"/>
      <c r="AC1033" s="62"/>
      <c r="AD1033" s="62"/>
      <c r="AE1033" s="62"/>
      <c r="AF1033" s="62"/>
      <c r="AG1033" s="62"/>
      <c r="AH1033" s="62"/>
    </row>
    <row r="1034" spans="14:34">
      <c r="N1034" s="415"/>
      <c r="O1034" s="417"/>
      <c r="P1034" s="415"/>
      <c r="Q1034" s="418"/>
      <c r="R1034" s="62"/>
      <c r="S1034" s="62"/>
      <c r="T1034" s="62"/>
      <c r="U1034" s="62"/>
      <c r="V1034" s="417"/>
      <c r="W1034" s="62"/>
      <c r="X1034" s="415"/>
      <c r="Y1034" s="417"/>
      <c r="Z1034" s="415"/>
      <c r="AA1034" s="417"/>
      <c r="AB1034" s="62"/>
      <c r="AC1034" s="62"/>
      <c r="AD1034" s="62"/>
      <c r="AE1034" s="62"/>
      <c r="AF1034" s="62"/>
      <c r="AG1034" s="62"/>
      <c r="AH1034" s="62"/>
    </row>
    <row r="1035" spans="14:34">
      <c r="N1035" s="415"/>
      <c r="O1035" s="417"/>
      <c r="P1035" s="415"/>
      <c r="Q1035" s="418"/>
      <c r="R1035" s="62"/>
      <c r="S1035" s="62"/>
      <c r="T1035" s="62"/>
      <c r="U1035" s="62"/>
      <c r="V1035" s="417"/>
      <c r="W1035" s="62"/>
      <c r="X1035" s="415"/>
      <c r="Y1035" s="417"/>
      <c r="Z1035" s="415"/>
      <c r="AA1035" s="417"/>
      <c r="AB1035" s="62"/>
      <c r="AC1035" s="62"/>
      <c r="AD1035" s="62"/>
      <c r="AE1035" s="62"/>
      <c r="AF1035" s="62"/>
      <c r="AG1035" s="62"/>
      <c r="AH1035" s="62"/>
    </row>
    <row r="1036" spans="14:34">
      <c r="N1036" s="415"/>
      <c r="O1036" s="417"/>
      <c r="P1036" s="415"/>
      <c r="Q1036" s="418"/>
      <c r="R1036" s="62"/>
      <c r="S1036" s="62"/>
      <c r="T1036" s="62"/>
      <c r="U1036" s="62"/>
      <c r="V1036" s="417"/>
      <c r="W1036" s="62"/>
      <c r="X1036" s="415"/>
      <c r="Y1036" s="417"/>
      <c r="Z1036" s="415"/>
      <c r="AA1036" s="417"/>
      <c r="AB1036" s="62"/>
      <c r="AC1036" s="62"/>
      <c r="AD1036" s="62"/>
      <c r="AE1036" s="62"/>
      <c r="AF1036" s="62"/>
      <c r="AG1036" s="62"/>
      <c r="AH1036" s="62"/>
    </row>
    <row r="1037" spans="14:34">
      <c r="N1037" s="415"/>
      <c r="O1037" s="417"/>
      <c r="P1037" s="415"/>
      <c r="Q1037" s="418"/>
      <c r="R1037" s="62"/>
      <c r="S1037" s="62"/>
      <c r="T1037" s="62"/>
      <c r="U1037" s="62"/>
      <c r="V1037" s="417"/>
      <c r="W1037" s="62"/>
      <c r="X1037" s="415"/>
      <c r="Y1037" s="417"/>
      <c r="Z1037" s="415"/>
      <c r="AA1037" s="417"/>
      <c r="AB1037" s="62"/>
      <c r="AC1037" s="62"/>
      <c r="AD1037" s="62"/>
      <c r="AE1037" s="62"/>
      <c r="AF1037" s="62"/>
      <c r="AG1037" s="62"/>
      <c r="AH1037" s="62"/>
    </row>
    <row r="1038" spans="14:34">
      <c r="N1038" s="415"/>
      <c r="O1038" s="417"/>
      <c r="P1038" s="415"/>
      <c r="Q1038" s="418"/>
      <c r="R1038" s="62"/>
      <c r="S1038" s="62"/>
      <c r="T1038" s="62"/>
      <c r="U1038" s="62"/>
      <c r="V1038" s="417"/>
      <c r="W1038" s="62"/>
      <c r="X1038" s="415"/>
      <c r="Y1038" s="417"/>
      <c r="Z1038" s="415"/>
      <c r="AA1038" s="417"/>
      <c r="AB1038" s="62"/>
      <c r="AC1038" s="62"/>
      <c r="AD1038" s="62"/>
      <c r="AE1038" s="62"/>
      <c r="AF1038" s="62"/>
      <c r="AG1038" s="62"/>
      <c r="AH1038" s="62"/>
    </row>
    <row r="1039" spans="14:34">
      <c r="N1039" s="415"/>
      <c r="O1039" s="417"/>
      <c r="P1039" s="415"/>
      <c r="Q1039" s="418"/>
      <c r="R1039" s="62"/>
      <c r="S1039" s="62"/>
      <c r="T1039" s="62"/>
      <c r="U1039" s="62"/>
      <c r="V1039" s="417"/>
      <c r="W1039" s="62"/>
      <c r="X1039" s="415"/>
      <c r="Y1039" s="417"/>
      <c r="Z1039" s="415"/>
      <c r="AA1039" s="417"/>
      <c r="AB1039" s="62"/>
      <c r="AC1039" s="62"/>
      <c r="AD1039" s="62"/>
      <c r="AE1039" s="62"/>
      <c r="AF1039" s="62"/>
      <c r="AG1039" s="62"/>
      <c r="AH1039" s="62"/>
    </row>
    <row r="1040" spans="14:34">
      <c r="N1040" s="415"/>
      <c r="O1040" s="417"/>
      <c r="P1040" s="415"/>
      <c r="Q1040" s="418"/>
      <c r="R1040" s="62"/>
      <c r="S1040" s="62"/>
      <c r="T1040" s="62"/>
      <c r="U1040" s="62"/>
      <c r="V1040" s="417"/>
      <c r="W1040" s="62"/>
      <c r="X1040" s="415"/>
      <c r="Y1040" s="417"/>
      <c r="Z1040" s="415"/>
      <c r="AA1040" s="417"/>
      <c r="AB1040" s="62"/>
      <c r="AC1040" s="62"/>
      <c r="AD1040" s="62"/>
      <c r="AE1040" s="62"/>
      <c r="AF1040" s="62"/>
      <c r="AG1040" s="62"/>
      <c r="AH1040" s="62"/>
    </row>
    <row r="1041" spans="14:34">
      <c r="N1041" s="415"/>
      <c r="O1041" s="417"/>
      <c r="P1041" s="415"/>
      <c r="Q1041" s="418"/>
      <c r="R1041" s="62"/>
      <c r="S1041" s="62"/>
      <c r="T1041" s="62"/>
      <c r="U1041" s="62"/>
      <c r="V1041" s="417"/>
      <c r="W1041" s="62"/>
      <c r="X1041" s="415"/>
      <c r="Y1041" s="417"/>
      <c r="Z1041" s="415"/>
      <c r="AA1041" s="417"/>
      <c r="AB1041" s="62"/>
      <c r="AC1041" s="62"/>
      <c r="AD1041" s="62"/>
      <c r="AE1041" s="62"/>
      <c r="AF1041" s="62"/>
      <c r="AG1041" s="62"/>
      <c r="AH1041" s="62"/>
    </row>
    <row r="1042" spans="14:34">
      <c r="N1042" s="415"/>
      <c r="O1042" s="417"/>
      <c r="P1042" s="415"/>
      <c r="Q1042" s="418"/>
      <c r="R1042" s="62"/>
      <c r="S1042" s="62"/>
      <c r="T1042" s="62"/>
      <c r="U1042" s="62"/>
      <c r="V1042" s="417"/>
      <c r="W1042" s="62"/>
      <c r="X1042" s="415"/>
      <c r="Y1042" s="417"/>
      <c r="Z1042" s="415"/>
      <c r="AA1042" s="417"/>
      <c r="AB1042" s="62"/>
      <c r="AC1042" s="62"/>
      <c r="AD1042" s="62"/>
      <c r="AE1042" s="62"/>
      <c r="AF1042" s="62"/>
      <c r="AG1042" s="62"/>
      <c r="AH1042" s="62"/>
    </row>
    <row r="1043" spans="14:34">
      <c r="N1043" s="415"/>
      <c r="O1043" s="417"/>
      <c r="P1043" s="415"/>
      <c r="Q1043" s="418"/>
      <c r="R1043" s="62"/>
      <c r="S1043" s="62"/>
      <c r="T1043" s="62"/>
      <c r="U1043" s="62"/>
      <c r="V1043" s="417"/>
      <c r="W1043" s="62"/>
      <c r="X1043" s="415"/>
      <c r="Y1043" s="417"/>
      <c r="Z1043" s="415"/>
      <c r="AA1043" s="417"/>
      <c r="AB1043" s="62"/>
      <c r="AC1043" s="62"/>
      <c r="AD1043" s="62"/>
      <c r="AE1043" s="62"/>
      <c r="AF1043" s="62"/>
      <c r="AG1043" s="62"/>
      <c r="AH1043" s="62"/>
    </row>
    <row r="1044" spans="14:34">
      <c r="N1044" s="415"/>
      <c r="O1044" s="417"/>
      <c r="P1044" s="415"/>
      <c r="Q1044" s="418"/>
      <c r="R1044" s="62"/>
      <c r="S1044" s="62"/>
      <c r="T1044" s="62"/>
      <c r="U1044" s="62"/>
      <c r="V1044" s="417"/>
      <c r="W1044" s="62"/>
      <c r="X1044" s="415"/>
      <c r="Y1044" s="417"/>
      <c r="Z1044" s="415"/>
      <c r="AA1044" s="417"/>
      <c r="AB1044" s="62"/>
      <c r="AC1044" s="62"/>
      <c r="AD1044" s="62"/>
      <c r="AE1044" s="62"/>
      <c r="AF1044" s="62"/>
      <c r="AG1044" s="62"/>
      <c r="AH1044" s="62"/>
    </row>
    <row r="1045" spans="14:34">
      <c r="N1045" s="415"/>
      <c r="O1045" s="417"/>
      <c r="P1045" s="415"/>
      <c r="Q1045" s="418"/>
      <c r="R1045" s="62"/>
      <c r="S1045" s="62"/>
      <c r="T1045" s="62"/>
      <c r="U1045" s="62"/>
      <c r="V1045" s="417"/>
      <c r="W1045" s="62"/>
      <c r="X1045" s="415"/>
      <c r="Y1045" s="417"/>
      <c r="Z1045" s="415"/>
      <c r="AA1045" s="417"/>
      <c r="AB1045" s="62"/>
      <c r="AC1045" s="62"/>
      <c r="AD1045" s="62"/>
      <c r="AE1045" s="62"/>
      <c r="AF1045" s="62"/>
      <c r="AG1045" s="62"/>
      <c r="AH1045" s="62"/>
    </row>
    <row r="1046" spans="14:34">
      <c r="N1046" s="415"/>
      <c r="O1046" s="417"/>
      <c r="P1046" s="415"/>
      <c r="Q1046" s="418"/>
      <c r="R1046" s="62"/>
      <c r="S1046" s="62"/>
      <c r="T1046" s="62"/>
      <c r="U1046" s="62"/>
      <c r="V1046" s="417"/>
      <c r="W1046" s="62"/>
      <c r="X1046" s="415"/>
      <c r="Y1046" s="417"/>
      <c r="Z1046" s="415"/>
      <c r="AA1046" s="417"/>
      <c r="AB1046" s="62"/>
      <c r="AC1046" s="62"/>
      <c r="AD1046" s="62"/>
      <c r="AE1046" s="62"/>
      <c r="AF1046" s="62"/>
      <c r="AG1046" s="62"/>
      <c r="AH1046" s="62"/>
    </row>
    <row r="1047" spans="14:34">
      <c r="N1047" s="415"/>
      <c r="O1047" s="417"/>
      <c r="P1047" s="415"/>
      <c r="Q1047" s="418"/>
      <c r="R1047" s="62"/>
      <c r="S1047" s="62"/>
      <c r="T1047" s="62"/>
      <c r="U1047" s="62"/>
      <c r="V1047" s="417"/>
      <c r="W1047" s="62"/>
      <c r="X1047" s="415"/>
      <c r="Y1047" s="417"/>
      <c r="Z1047" s="415"/>
      <c r="AA1047" s="417"/>
      <c r="AB1047" s="62"/>
      <c r="AC1047" s="62"/>
      <c r="AD1047" s="62"/>
      <c r="AE1047" s="62"/>
      <c r="AF1047" s="62"/>
      <c r="AG1047" s="62"/>
      <c r="AH1047" s="62"/>
    </row>
    <row r="1048" spans="14:34">
      <c r="N1048" s="415"/>
      <c r="O1048" s="417"/>
      <c r="P1048" s="415"/>
      <c r="Q1048" s="418"/>
      <c r="R1048" s="62"/>
      <c r="S1048" s="62"/>
      <c r="T1048" s="62"/>
      <c r="U1048" s="62"/>
      <c r="V1048" s="417"/>
      <c r="W1048" s="62"/>
      <c r="X1048" s="415"/>
      <c r="Y1048" s="417"/>
      <c r="Z1048" s="415"/>
      <c r="AA1048" s="417"/>
      <c r="AB1048" s="62"/>
      <c r="AC1048" s="62"/>
      <c r="AD1048" s="62"/>
      <c r="AE1048" s="62"/>
      <c r="AF1048" s="62"/>
      <c r="AG1048" s="62"/>
      <c r="AH1048" s="62"/>
    </row>
    <row r="1049" spans="14:34">
      <c r="N1049" s="415"/>
      <c r="O1049" s="417"/>
      <c r="P1049" s="415"/>
      <c r="Q1049" s="418"/>
      <c r="R1049" s="62"/>
      <c r="S1049" s="62"/>
      <c r="T1049" s="62"/>
      <c r="U1049" s="62"/>
      <c r="V1049" s="417"/>
      <c r="W1049" s="62"/>
      <c r="X1049" s="415"/>
      <c r="Y1049" s="417"/>
      <c r="Z1049" s="415"/>
      <c r="AA1049" s="417"/>
      <c r="AB1049" s="62"/>
      <c r="AC1049" s="62"/>
      <c r="AD1049" s="62"/>
      <c r="AE1049" s="62"/>
      <c r="AF1049" s="62"/>
      <c r="AG1049" s="62"/>
      <c r="AH1049" s="62"/>
    </row>
    <row r="1050" spans="14:34">
      <c r="N1050" s="415"/>
      <c r="O1050" s="417"/>
      <c r="P1050" s="415"/>
      <c r="Q1050" s="418"/>
      <c r="R1050" s="62"/>
      <c r="S1050" s="62"/>
      <c r="T1050" s="62"/>
      <c r="U1050" s="62"/>
      <c r="V1050" s="417"/>
      <c r="W1050" s="62"/>
      <c r="X1050" s="415"/>
      <c r="Y1050" s="417"/>
      <c r="Z1050" s="415"/>
      <c r="AA1050" s="417"/>
      <c r="AB1050" s="62"/>
      <c r="AC1050" s="62"/>
      <c r="AD1050" s="62"/>
      <c r="AE1050" s="62"/>
      <c r="AF1050" s="62"/>
      <c r="AG1050" s="62"/>
      <c r="AH1050" s="62"/>
    </row>
    <row r="1051" spans="14:34">
      <c r="N1051" s="415"/>
      <c r="O1051" s="417"/>
      <c r="P1051" s="415"/>
      <c r="Q1051" s="418"/>
      <c r="R1051" s="62"/>
      <c r="S1051" s="62"/>
      <c r="T1051" s="62"/>
      <c r="U1051" s="62"/>
      <c r="V1051" s="417"/>
      <c r="W1051" s="62"/>
      <c r="X1051" s="415"/>
      <c r="Y1051" s="417"/>
      <c r="Z1051" s="415"/>
      <c r="AA1051" s="417"/>
      <c r="AB1051" s="62"/>
      <c r="AC1051" s="62"/>
      <c r="AD1051" s="62"/>
      <c r="AE1051" s="62"/>
      <c r="AF1051" s="62"/>
      <c r="AG1051" s="62"/>
      <c r="AH1051" s="62"/>
    </row>
    <row r="1052" spans="14:34">
      <c r="N1052" s="415"/>
      <c r="O1052" s="417"/>
      <c r="P1052" s="415"/>
      <c r="Q1052" s="418"/>
      <c r="R1052" s="62"/>
      <c r="S1052" s="62"/>
      <c r="T1052" s="62"/>
      <c r="U1052" s="62"/>
      <c r="V1052" s="417"/>
      <c r="W1052" s="62"/>
      <c r="X1052" s="415"/>
      <c r="Y1052" s="417"/>
      <c r="Z1052" s="415"/>
      <c r="AA1052" s="417"/>
      <c r="AB1052" s="62"/>
      <c r="AC1052" s="62"/>
      <c r="AD1052" s="62"/>
      <c r="AE1052" s="62"/>
      <c r="AF1052" s="62"/>
      <c r="AG1052" s="62"/>
      <c r="AH1052" s="62"/>
    </row>
    <row r="1053" spans="14:34">
      <c r="N1053" s="415"/>
      <c r="O1053" s="417"/>
      <c r="P1053" s="415"/>
      <c r="Q1053" s="418"/>
      <c r="R1053" s="62"/>
      <c r="S1053" s="62"/>
      <c r="T1053" s="62"/>
      <c r="U1053" s="62"/>
      <c r="V1053" s="417"/>
      <c r="W1053" s="62"/>
      <c r="X1053" s="415"/>
      <c r="Y1053" s="417"/>
      <c r="Z1053" s="415"/>
      <c r="AA1053" s="417"/>
      <c r="AB1053" s="62"/>
      <c r="AC1053" s="62"/>
      <c r="AD1053" s="62"/>
      <c r="AE1053" s="62"/>
      <c r="AF1053" s="62"/>
      <c r="AG1053" s="62"/>
      <c r="AH1053" s="62"/>
    </row>
    <row r="1054" spans="14:34">
      <c r="N1054" s="415"/>
      <c r="O1054" s="417"/>
      <c r="P1054" s="415"/>
      <c r="Q1054" s="418"/>
      <c r="R1054" s="62"/>
      <c r="S1054" s="62"/>
      <c r="T1054" s="62"/>
      <c r="U1054" s="62"/>
      <c r="V1054" s="417"/>
      <c r="W1054" s="62"/>
      <c r="X1054" s="415"/>
      <c r="Y1054" s="417"/>
      <c r="Z1054" s="415"/>
      <c r="AA1054" s="417"/>
      <c r="AB1054" s="62"/>
      <c r="AC1054" s="62"/>
      <c r="AD1054" s="62"/>
      <c r="AE1054" s="62"/>
      <c r="AF1054" s="62"/>
      <c r="AG1054" s="62"/>
      <c r="AH1054" s="62"/>
    </row>
    <row r="1055" spans="14:34">
      <c r="N1055" s="415"/>
      <c r="O1055" s="417"/>
      <c r="P1055" s="415"/>
      <c r="Q1055" s="418"/>
      <c r="R1055" s="62"/>
      <c r="S1055" s="62"/>
      <c r="T1055" s="62"/>
      <c r="U1055" s="62"/>
      <c r="V1055" s="417"/>
      <c r="W1055" s="62"/>
      <c r="X1055" s="415"/>
      <c r="Y1055" s="417"/>
      <c r="Z1055" s="415"/>
      <c r="AA1055" s="417"/>
      <c r="AB1055" s="62"/>
      <c r="AC1055" s="62"/>
      <c r="AD1055" s="62"/>
      <c r="AE1055" s="62"/>
      <c r="AF1055" s="62"/>
      <c r="AG1055" s="62"/>
      <c r="AH1055" s="62"/>
    </row>
    <row r="1056" spans="14:34">
      <c r="N1056" s="415"/>
      <c r="O1056" s="417"/>
      <c r="P1056" s="415"/>
      <c r="Q1056" s="418"/>
      <c r="R1056" s="62"/>
      <c r="S1056" s="62"/>
      <c r="T1056" s="62"/>
      <c r="U1056" s="62"/>
      <c r="V1056" s="417"/>
      <c r="W1056" s="62"/>
      <c r="X1056" s="415"/>
      <c r="Y1056" s="417"/>
      <c r="Z1056" s="415"/>
      <c r="AA1056" s="417"/>
      <c r="AB1056" s="62"/>
      <c r="AC1056" s="62"/>
      <c r="AD1056" s="62"/>
      <c r="AE1056" s="62"/>
      <c r="AF1056" s="62"/>
      <c r="AG1056" s="62"/>
      <c r="AH1056" s="62"/>
    </row>
    <row r="1057" spans="14:34">
      <c r="N1057" s="415"/>
      <c r="O1057" s="417"/>
      <c r="P1057" s="415"/>
      <c r="Q1057" s="418"/>
      <c r="R1057" s="62"/>
      <c r="S1057" s="62"/>
      <c r="T1057" s="62"/>
      <c r="U1057" s="62"/>
      <c r="V1057" s="417"/>
      <c r="W1057" s="62"/>
      <c r="X1057" s="415"/>
      <c r="Y1057" s="417"/>
      <c r="Z1057" s="415"/>
      <c r="AA1057" s="417"/>
      <c r="AB1057" s="62"/>
      <c r="AC1057" s="62"/>
      <c r="AD1057" s="62"/>
      <c r="AE1057" s="62"/>
      <c r="AF1057" s="62"/>
      <c r="AG1057" s="62"/>
      <c r="AH1057" s="62"/>
    </row>
    <row r="1058" spans="14:34">
      <c r="N1058" s="415"/>
      <c r="O1058" s="417"/>
      <c r="P1058" s="415"/>
      <c r="Q1058" s="418"/>
      <c r="R1058" s="62"/>
      <c r="S1058" s="62"/>
      <c r="T1058" s="62"/>
      <c r="U1058" s="62"/>
      <c r="V1058" s="417"/>
      <c r="W1058" s="62"/>
      <c r="X1058" s="415"/>
      <c r="Y1058" s="417"/>
      <c r="Z1058" s="415"/>
      <c r="AA1058" s="417"/>
      <c r="AB1058" s="62"/>
      <c r="AC1058" s="62"/>
      <c r="AD1058" s="62"/>
      <c r="AE1058" s="62"/>
      <c r="AF1058" s="62"/>
      <c r="AG1058" s="62"/>
      <c r="AH1058" s="62"/>
    </row>
    <row r="1059" spans="14:34">
      <c r="N1059" s="415"/>
      <c r="O1059" s="417"/>
      <c r="P1059" s="415"/>
      <c r="Q1059" s="418"/>
      <c r="R1059" s="62"/>
      <c r="S1059" s="62"/>
      <c r="T1059" s="62"/>
      <c r="U1059" s="62"/>
      <c r="V1059" s="417"/>
      <c r="W1059" s="62"/>
      <c r="X1059" s="415"/>
      <c r="Y1059" s="417"/>
      <c r="Z1059" s="415"/>
      <c r="AA1059" s="417"/>
      <c r="AB1059" s="62"/>
      <c r="AC1059" s="62"/>
      <c r="AD1059" s="62"/>
      <c r="AE1059" s="62"/>
      <c r="AF1059" s="62"/>
      <c r="AG1059" s="62"/>
      <c r="AH1059" s="62"/>
    </row>
    <row r="1060" spans="14:34">
      <c r="N1060" s="415"/>
      <c r="O1060" s="417"/>
      <c r="P1060" s="415"/>
      <c r="Q1060" s="418"/>
      <c r="R1060" s="62"/>
      <c r="S1060" s="62"/>
      <c r="T1060" s="62"/>
      <c r="U1060" s="62"/>
      <c r="V1060" s="417"/>
      <c r="W1060" s="62"/>
      <c r="X1060" s="415"/>
      <c r="Y1060" s="417"/>
      <c r="Z1060" s="415"/>
      <c r="AA1060" s="417"/>
      <c r="AB1060" s="62"/>
      <c r="AC1060" s="62"/>
      <c r="AD1060" s="62"/>
      <c r="AE1060" s="62"/>
      <c r="AF1060" s="62"/>
      <c r="AG1060" s="62"/>
      <c r="AH1060" s="62"/>
    </row>
    <row r="1061" spans="14:34">
      <c r="N1061" s="415"/>
      <c r="O1061" s="417"/>
      <c r="P1061" s="415"/>
      <c r="Q1061" s="418"/>
      <c r="R1061" s="62"/>
      <c r="S1061" s="62"/>
      <c r="T1061" s="62"/>
      <c r="U1061" s="62"/>
      <c r="V1061" s="417"/>
      <c r="W1061" s="62"/>
      <c r="X1061" s="415"/>
      <c r="Y1061" s="417"/>
      <c r="Z1061" s="415"/>
      <c r="AA1061" s="417"/>
      <c r="AB1061" s="62"/>
      <c r="AC1061" s="62"/>
      <c r="AD1061" s="62"/>
      <c r="AE1061" s="62"/>
      <c r="AF1061" s="62"/>
      <c r="AG1061" s="62"/>
      <c r="AH1061" s="62"/>
    </row>
    <row r="1062" spans="14:34">
      <c r="N1062" s="415"/>
      <c r="O1062" s="417"/>
      <c r="P1062" s="415"/>
      <c r="Q1062" s="418"/>
      <c r="R1062" s="62"/>
      <c r="S1062" s="62"/>
      <c r="T1062" s="62"/>
      <c r="U1062" s="62"/>
      <c r="V1062" s="417"/>
      <c r="W1062" s="62"/>
      <c r="X1062" s="415"/>
      <c r="Y1062" s="417"/>
      <c r="Z1062" s="415"/>
      <c r="AA1062" s="417"/>
      <c r="AB1062" s="62"/>
      <c r="AC1062" s="62"/>
      <c r="AD1062" s="62"/>
      <c r="AE1062" s="62"/>
      <c r="AF1062" s="62"/>
      <c r="AG1062" s="62"/>
      <c r="AH1062" s="62"/>
    </row>
    <row r="1063" spans="14:34">
      <c r="N1063" s="415"/>
      <c r="O1063" s="417"/>
      <c r="P1063" s="415"/>
      <c r="Q1063" s="418"/>
      <c r="R1063" s="62"/>
      <c r="S1063" s="62"/>
      <c r="T1063" s="62"/>
      <c r="U1063" s="62"/>
      <c r="V1063" s="417"/>
      <c r="W1063" s="62"/>
      <c r="X1063" s="415"/>
      <c r="Y1063" s="417"/>
      <c r="Z1063" s="415"/>
      <c r="AA1063" s="417"/>
      <c r="AB1063" s="62"/>
      <c r="AC1063" s="62"/>
      <c r="AD1063" s="62"/>
      <c r="AE1063" s="62"/>
      <c r="AF1063" s="62"/>
      <c r="AG1063" s="62"/>
      <c r="AH1063" s="62"/>
    </row>
    <row r="1064" spans="14:34">
      <c r="N1064" s="415"/>
      <c r="O1064" s="417"/>
      <c r="P1064" s="415"/>
      <c r="Q1064" s="418"/>
      <c r="R1064" s="62"/>
      <c r="S1064" s="62"/>
      <c r="T1064" s="62"/>
      <c r="U1064" s="62"/>
      <c r="V1064" s="417"/>
      <c r="W1064" s="62"/>
      <c r="X1064" s="415"/>
      <c r="Y1064" s="417"/>
      <c r="Z1064" s="415"/>
      <c r="AA1064" s="417"/>
      <c r="AB1064" s="62"/>
      <c r="AC1064" s="62"/>
      <c r="AD1064" s="62"/>
      <c r="AE1064" s="62"/>
      <c r="AF1064" s="62"/>
      <c r="AG1064" s="62"/>
      <c r="AH1064" s="62"/>
    </row>
    <row r="1065" spans="14:34">
      <c r="N1065" s="415"/>
      <c r="O1065" s="417"/>
      <c r="P1065" s="415"/>
      <c r="Q1065" s="418"/>
      <c r="R1065" s="62"/>
      <c r="S1065" s="62"/>
      <c r="T1065" s="62"/>
      <c r="U1065" s="62"/>
      <c r="V1065" s="417"/>
      <c r="W1065" s="62"/>
      <c r="X1065" s="415"/>
      <c r="Y1065" s="417"/>
      <c r="Z1065" s="415"/>
      <c r="AA1065" s="417"/>
      <c r="AB1065" s="62"/>
      <c r="AC1065" s="62"/>
      <c r="AD1065" s="62"/>
      <c r="AE1065" s="62"/>
      <c r="AF1065" s="62"/>
      <c r="AG1065" s="62"/>
      <c r="AH1065" s="62"/>
    </row>
    <row r="1066" spans="14:34">
      <c r="N1066" s="415"/>
      <c r="O1066" s="417"/>
      <c r="P1066" s="415"/>
      <c r="Q1066" s="418"/>
      <c r="R1066" s="62"/>
      <c r="S1066" s="62"/>
      <c r="T1066" s="62"/>
      <c r="U1066" s="62"/>
      <c r="V1066" s="417"/>
      <c r="W1066" s="62"/>
      <c r="X1066" s="415"/>
      <c r="Y1066" s="417"/>
      <c r="Z1066" s="415"/>
      <c r="AA1066" s="417"/>
      <c r="AB1066" s="62"/>
      <c r="AC1066" s="62"/>
      <c r="AD1066" s="62"/>
      <c r="AE1066" s="62"/>
      <c r="AF1066" s="62"/>
      <c r="AG1066" s="62"/>
      <c r="AH1066" s="62"/>
    </row>
    <row r="1067" spans="14:34">
      <c r="N1067" s="415"/>
      <c r="O1067" s="417"/>
      <c r="P1067" s="415"/>
      <c r="Q1067" s="418"/>
      <c r="R1067" s="62"/>
      <c r="S1067" s="62"/>
      <c r="T1067" s="62"/>
      <c r="U1067" s="62"/>
      <c r="V1067" s="417"/>
      <c r="W1067" s="62"/>
      <c r="X1067" s="415"/>
      <c r="Y1067" s="417"/>
      <c r="Z1067" s="415"/>
      <c r="AA1067" s="417"/>
      <c r="AB1067" s="62"/>
      <c r="AC1067" s="62"/>
      <c r="AD1067" s="62"/>
      <c r="AE1067" s="62"/>
      <c r="AF1067" s="62"/>
      <c r="AG1067" s="62"/>
      <c r="AH1067" s="62"/>
    </row>
    <row r="1068" spans="14:34">
      <c r="N1068" s="415"/>
      <c r="O1068" s="417"/>
      <c r="P1068" s="415"/>
      <c r="Q1068" s="418"/>
      <c r="R1068" s="62"/>
      <c r="S1068" s="62"/>
      <c r="T1068" s="62"/>
      <c r="U1068" s="62"/>
      <c r="V1068" s="417"/>
      <c r="W1068" s="62"/>
      <c r="X1068" s="415"/>
      <c r="Y1068" s="417"/>
      <c r="Z1068" s="415"/>
      <c r="AA1068" s="417"/>
      <c r="AB1068" s="62"/>
      <c r="AC1068" s="62"/>
      <c r="AD1068" s="62"/>
      <c r="AE1068" s="62"/>
      <c r="AF1068" s="62"/>
      <c r="AG1068" s="62"/>
      <c r="AH1068" s="62"/>
    </row>
    <row r="1069" spans="14:34">
      <c r="N1069" s="415"/>
      <c r="O1069" s="417"/>
      <c r="P1069" s="415"/>
      <c r="Q1069" s="418"/>
      <c r="R1069" s="62"/>
      <c r="S1069" s="62"/>
      <c r="T1069" s="62"/>
      <c r="U1069" s="62"/>
      <c r="V1069" s="417"/>
      <c r="W1069" s="62"/>
      <c r="X1069" s="415"/>
      <c r="Y1069" s="417"/>
      <c r="Z1069" s="415"/>
      <c r="AA1069" s="417"/>
      <c r="AB1069" s="62"/>
      <c r="AC1069" s="62"/>
      <c r="AD1069" s="62"/>
      <c r="AE1069" s="62"/>
      <c r="AF1069" s="62"/>
      <c r="AG1069" s="62"/>
      <c r="AH1069" s="62"/>
    </row>
    <row r="1070" spans="14:34">
      <c r="N1070" s="415"/>
      <c r="O1070" s="417"/>
      <c r="P1070" s="415"/>
      <c r="Q1070" s="418"/>
      <c r="R1070" s="62"/>
      <c r="S1070" s="62"/>
      <c r="T1070" s="62"/>
      <c r="U1070" s="62"/>
      <c r="V1070" s="417"/>
      <c r="W1070" s="62"/>
      <c r="X1070" s="415"/>
      <c r="Y1070" s="417"/>
      <c r="Z1070" s="415"/>
      <c r="AA1070" s="417"/>
      <c r="AB1070" s="62"/>
      <c r="AC1070" s="62"/>
      <c r="AD1070" s="62"/>
      <c r="AE1070" s="62"/>
      <c r="AF1070" s="62"/>
      <c r="AG1070" s="62"/>
      <c r="AH1070" s="62"/>
    </row>
    <row r="1071" spans="14:34">
      <c r="N1071" s="415"/>
      <c r="O1071" s="417"/>
      <c r="P1071" s="415"/>
      <c r="Q1071" s="418"/>
      <c r="R1071" s="62"/>
      <c r="S1071" s="62"/>
      <c r="T1071" s="62"/>
      <c r="U1071" s="62"/>
      <c r="V1071" s="417"/>
      <c r="W1071" s="62"/>
      <c r="X1071" s="415"/>
      <c r="Y1071" s="417"/>
      <c r="Z1071" s="415"/>
      <c r="AA1071" s="417"/>
      <c r="AB1071" s="62"/>
      <c r="AC1071" s="62"/>
      <c r="AD1071" s="62"/>
      <c r="AE1071" s="62"/>
      <c r="AF1071" s="62"/>
      <c r="AG1071" s="62"/>
      <c r="AH1071" s="62"/>
    </row>
    <row r="1072" spans="14:34">
      <c r="N1072" s="415"/>
      <c r="O1072" s="417"/>
      <c r="P1072" s="415"/>
      <c r="Q1072" s="418"/>
      <c r="R1072" s="62"/>
      <c r="S1072" s="62"/>
      <c r="T1072" s="62"/>
      <c r="U1072" s="62"/>
      <c r="V1072" s="417"/>
      <c r="W1072" s="62"/>
      <c r="X1072" s="415"/>
      <c r="Y1072" s="417"/>
      <c r="Z1072" s="415"/>
      <c r="AA1072" s="417"/>
      <c r="AB1072" s="62"/>
      <c r="AC1072" s="62"/>
      <c r="AD1072" s="62"/>
      <c r="AE1072" s="62"/>
      <c r="AF1072" s="62"/>
      <c r="AG1072" s="62"/>
      <c r="AH1072" s="62"/>
    </row>
    <row r="1073" spans="14:34">
      <c r="N1073" s="415"/>
      <c r="O1073" s="417"/>
      <c r="P1073" s="415"/>
      <c r="Q1073" s="418"/>
      <c r="R1073" s="62"/>
      <c r="S1073" s="62"/>
      <c r="T1073" s="62"/>
      <c r="U1073" s="62"/>
      <c r="V1073" s="417"/>
      <c r="W1073" s="62"/>
      <c r="X1073" s="415"/>
      <c r="Y1073" s="417"/>
      <c r="Z1073" s="415"/>
      <c r="AA1073" s="417"/>
      <c r="AB1073" s="62"/>
      <c r="AC1073" s="62"/>
      <c r="AD1073" s="62"/>
      <c r="AE1073" s="62"/>
      <c r="AF1073" s="62"/>
      <c r="AG1073" s="62"/>
      <c r="AH1073" s="62"/>
    </row>
    <row r="1074" spans="14:34">
      <c r="N1074" s="415"/>
      <c r="O1074" s="417"/>
      <c r="P1074" s="415"/>
      <c r="Q1074" s="418"/>
      <c r="R1074" s="62"/>
      <c r="S1074" s="62"/>
      <c r="T1074" s="62"/>
      <c r="U1074" s="62"/>
      <c r="V1074" s="417"/>
      <c r="W1074" s="62"/>
      <c r="X1074" s="415"/>
      <c r="Y1074" s="417"/>
      <c r="Z1074" s="415"/>
      <c r="AA1074" s="417"/>
      <c r="AB1074" s="62"/>
      <c r="AC1074" s="62"/>
      <c r="AD1074" s="62"/>
      <c r="AE1074" s="62"/>
      <c r="AF1074" s="62"/>
      <c r="AG1074" s="62"/>
      <c r="AH1074" s="62"/>
    </row>
    <row r="1075" spans="14:34">
      <c r="N1075" s="415"/>
      <c r="O1075" s="417"/>
      <c r="P1075" s="415"/>
      <c r="Q1075" s="418"/>
      <c r="R1075" s="62"/>
      <c r="S1075" s="62"/>
      <c r="T1075" s="62"/>
      <c r="U1075" s="62"/>
      <c r="V1075" s="417"/>
      <c r="W1075" s="62"/>
      <c r="X1075" s="415"/>
      <c r="Y1075" s="417"/>
      <c r="Z1075" s="415"/>
      <c r="AA1075" s="417"/>
      <c r="AB1075" s="62"/>
      <c r="AC1075" s="62"/>
      <c r="AD1075" s="62"/>
      <c r="AE1075" s="62"/>
      <c r="AF1075" s="62"/>
      <c r="AG1075" s="62"/>
      <c r="AH1075" s="62"/>
    </row>
    <row r="1076" spans="14:34">
      <c r="N1076" s="415"/>
      <c r="O1076" s="417"/>
      <c r="P1076" s="415"/>
      <c r="Q1076" s="418"/>
      <c r="R1076" s="62"/>
      <c r="S1076" s="62"/>
      <c r="T1076" s="62"/>
      <c r="U1076" s="62"/>
      <c r="V1076" s="417"/>
      <c r="W1076" s="62"/>
      <c r="X1076" s="415"/>
      <c r="Y1076" s="417"/>
      <c r="Z1076" s="415"/>
      <c r="AA1076" s="417"/>
      <c r="AB1076" s="62"/>
      <c r="AC1076" s="62"/>
      <c r="AD1076" s="62"/>
      <c r="AE1076" s="62"/>
      <c r="AF1076" s="62"/>
      <c r="AG1076" s="62"/>
      <c r="AH1076" s="62"/>
    </row>
    <row r="1077" spans="14:34">
      <c r="N1077" s="415"/>
      <c r="O1077" s="417"/>
      <c r="P1077" s="415"/>
      <c r="Q1077" s="418"/>
      <c r="R1077" s="62"/>
      <c r="S1077" s="62"/>
      <c r="T1077" s="62"/>
      <c r="U1077" s="62"/>
      <c r="V1077" s="417"/>
      <c r="W1077" s="62"/>
      <c r="X1077" s="415"/>
      <c r="Y1077" s="417"/>
      <c r="Z1077" s="415"/>
      <c r="AA1077" s="417"/>
      <c r="AB1077" s="62"/>
      <c r="AC1077" s="62"/>
      <c r="AD1077" s="62"/>
      <c r="AE1077" s="62"/>
      <c r="AF1077" s="62"/>
      <c r="AG1077" s="62"/>
      <c r="AH1077" s="62"/>
    </row>
    <row r="1078" spans="14:34">
      <c r="N1078" s="415"/>
      <c r="O1078" s="417"/>
      <c r="P1078" s="415"/>
      <c r="Q1078" s="418"/>
      <c r="R1078" s="62"/>
      <c r="S1078" s="62"/>
      <c r="T1078" s="62"/>
      <c r="U1078" s="62"/>
      <c r="V1078" s="417"/>
      <c r="W1078" s="62"/>
      <c r="X1078" s="415"/>
      <c r="Y1078" s="417"/>
      <c r="Z1078" s="415"/>
      <c r="AA1078" s="417"/>
      <c r="AB1078" s="62"/>
      <c r="AC1078" s="62"/>
      <c r="AD1078" s="62"/>
      <c r="AE1078" s="62"/>
      <c r="AF1078" s="62"/>
      <c r="AG1078" s="62"/>
      <c r="AH1078" s="62"/>
    </row>
    <row r="1079" spans="14:34">
      <c r="N1079" s="415"/>
      <c r="O1079" s="417"/>
      <c r="P1079" s="415"/>
      <c r="Q1079" s="418"/>
      <c r="R1079" s="62"/>
      <c r="S1079" s="62"/>
      <c r="T1079" s="62"/>
      <c r="U1079" s="62"/>
      <c r="V1079" s="417"/>
      <c r="W1079" s="62"/>
      <c r="X1079" s="415"/>
      <c r="Y1079" s="417"/>
      <c r="Z1079" s="415"/>
      <c r="AA1079" s="417"/>
      <c r="AB1079" s="62"/>
      <c r="AC1079" s="62"/>
      <c r="AD1079" s="62"/>
      <c r="AE1079" s="62"/>
      <c r="AF1079" s="62"/>
      <c r="AG1079" s="62"/>
      <c r="AH1079" s="62"/>
    </row>
    <row r="1080" spans="14:34">
      <c r="N1080" s="415"/>
      <c r="O1080" s="417"/>
      <c r="P1080" s="415"/>
      <c r="Q1080" s="418"/>
      <c r="R1080" s="62"/>
      <c r="S1080" s="62"/>
      <c r="T1080" s="62"/>
      <c r="U1080" s="62"/>
      <c r="V1080" s="417"/>
      <c r="W1080" s="62"/>
      <c r="X1080" s="415"/>
      <c r="Y1080" s="417"/>
      <c r="Z1080" s="415"/>
      <c r="AA1080" s="417"/>
      <c r="AB1080" s="62"/>
      <c r="AC1080" s="62"/>
      <c r="AD1080" s="62"/>
      <c r="AE1080" s="62"/>
      <c r="AF1080" s="62"/>
      <c r="AG1080" s="62"/>
      <c r="AH1080" s="62"/>
    </row>
    <row r="1081" spans="14:34">
      <c r="N1081" s="415"/>
      <c r="O1081" s="417"/>
      <c r="P1081" s="415"/>
      <c r="Q1081" s="418"/>
      <c r="R1081" s="62"/>
      <c r="S1081" s="62"/>
      <c r="T1081" s="62"/>
      <c r="U1081" s="62"/>
      <c r="V1081" s="417"/>
      <c r="W1081" s="62"/>
      <c r="X1081" s="415"/>
      <c r="Y1081" s="417"/>
      <c r="Z1081" s="415"/>
      <c r="AA1081" s="417"/>
      <c r="AB1081" s="62"/>
      <c r="AC1081" s="62"/>
      <c r="AD1081" s="62"/>
      <c r="AE1081" s="62"/>
      <c r="AF1081" s="62"/>
      <c r="AG1081" s="62"/>
      <c r="AH1081" s="62"/>
    </row>
    <row r="1082" spans="14:34">
      <c r="N1082" s="415"/>
      <c r="O1082" s="417"/>
      <c r="P1082" s="415"/>
      <c r="Q1082" s="418"/>
      <c r="R1082" s="62"/>
      <c r="S1082" s="62"/>
      <c r="T1082" s="62"/>
      <c r="U1082" s="62"/>
      <c r="V1082" s="417"/>
      <c r="W1082" s="62"/>
      <c r="X1082" s="415"/>
      <c r="Y1082" s="417"/>
      <c r="Z1082" s="415"/>
      <c r="AA1082" s="417"/>
      <c r="AB1082" s="62"/>
      <c r="AC1082" s="62"/>
      <c r="AD1082" s="62"/>
      <c r="AE1082" s="62"/>
      <c r="AF1082" s="62"/>
      <c r="AG1082" s="62"/>
      <c r="AH1082" s="62"/>
    </row>
    <row r="1083" spans="14:34">
      <c r="N1083" s="415"/>
      <c r="O1083" s="417"/>
      <c r="P1083" s="415"/>
      <c r="Q1083" s="418"/>
      <c r="R1083" s="62"/>
      <c r="S1083" s="62"/>
      <c r="T1083" s="62"/>
      <c r="U1083" s="62"/>
      <c r="V1083" s="417"/>
      <c r="W1083" s="62"/>
      <c r="X1083" s="415"/>
      <c r="Y1083" s="417"/>
      <c r="Z1083" s="415"/>
      <c r="AA1083" s="417"/>
      <c r="AB1083" s="62"/>
      <c r="AC1083" s="62"/>
      <c r="AD1083" s="62"/>
      <c r="AE1083" s="62"/>
      <c r="AF1083" s="62"/>
      <c r="AG1083" s="62"/>
      <c r="AH1083" s="62"/>
    </row>
    <row r="1084" spans="14:34">
      <c r="N1084" s="415"/>
      <c r="O1084" s="417"/>
      <c r="P1084" s="415"/>
      <c r="Q1084" s="418"/>
      <c r="R1084" s="62"/>
      <c r="S1084" s="62"/>
      <c r="T1084" s="62"/>
      <c r="U1084" s="62"/>
      <c r="V1084" s="417"/>
      <c r="W1084" s="62"/>
      <c r="X1084" s="415"/>
      <c r="Y1084" s="417"/>
      <c r="Z1084" s="415"/>
      <c r="AA1084" s="417"/>
      <c r="AB1084" s="62"/>
      <c r="AC1084" s="62"/>
      <c r="AD1084" s="62"/>
      <c r="AE1084" s="62"/>
      <c r="AF1084" s="62"/>
      <c r="AG1084" s="62"/>
      <c r="AH1084" s="62"/>
    </row>
    <row r="1085" spans="14:34">
      <c r="N1085" s="415"/>
      <c r="O1085" s="417"/>
      <c r="P1085" s="415"/>
      <c r="Q1085" s="418"/>
      <c r="R1085" s="62"/>
      <c r="S1085" s="62"/>
      <c r="T1085" s="62"/>
      <c r="U1085" s="62"/>
      <c r="V1085" s="417"/>
      <c r="W1085" s="62"/>
      <c r="X1085" s="415"/>
      <c r="Y1085" s="417"/>
      <c r="Z1085" s="415"/>
      <c r="AA1085" s="417"/>
      <c r="AB1085" s="62"/>
      <c r="AC1085" s="62"/>
      <c r="AD1085" s="62"/>
      <c r="AE1085" s="62"/>
      <c r="AF1085" s="62"/>
      <c r="AG1085" s="62"/>
      <c r="AH1085" s="62"/>
    </row>
    <row r="1086" spans="14:34">
      <c r="N1086" s="415"/>
      <c r="O1086" s="417"/>
      <c r="P1086" s="415"/>
      <c r="Q1086" s="418"/>
      <c r="R1086" s="62"/>
      <c r="S1086" s="62"/>
      <c r="T1086" s="62"/>
      <c r="U1086" s="62"/>
      <c r="V1086" s="417"/>
      <c r="W1086" s="62"/>
      <c r="X1086" s="415"/>
      <c r="Y1086" s="417"/>
      <c r="Z1086" s="415"/>
      <c r="AA1086" s="417"/>
      <c r="AB1086" s="62"/>
      <c r="AC1086" s="62"/>
      <c r="AD1086" s="62"/>
      <c r="AE1086" s="62"/>
      <c r="AF1086" s="62"/>
      <c r="AG1086" s="62"/>
      <c r="AH1086" s="62"/>
    </row>
    <row r="1087" spans="14:34">
      <c r="N1087" s="415"/>
      <c r="O1087" s="417"/>
      <c r="P1087" s="415"/>
      <c r="Q1087" s="418"/>
      <c r="R1087" s="62"/>
      <c r="S1087" s="62"/>
      <c r="T1087" s="62"/>
      <c r="U1087" s="62"/>
      <c r="V1087" s="417"/>
      <c r="W1087" s="62"/>
      <c r="X1087" s="415"/>
      <c r="Y1087" s="417"/>
      <c r="Z1087" s="415"/>
      <c r="AA1087" s="417"/>
      <c r="AB1087" s="62"/>
      <c r="AC1087" s="62"/>
      <c r="AD1087" s="62"/>
      <c r="AE1087" s="62"/>
      <c r="AF1087" s="62"/>
      <c r="AG1087" s="62"/>
      <c r="AH1087" s="62"/>
    </row>
    <row r="1088" spans="14:34">
      <c r="N1088" s="415"/>
      <c r="O1088" s="417"/>
      <c r="P1088" s="415"/>
      <c r="Q1088" s="418"/>
      <c r="R1088" s="62"/>
      <c r="S1088" s="62"/>
      <c r="T1088" s="62"/>
      <c r="U1088" s="62"/>
      <c r="V1088" s="417"/>
      <c r="W1088" s="62"/>
      <c r="X1088" s="415"/>
      <c r="Y1088" s="417"/>
      <c r="Z1088" s="415"/>
      <c r="AA1088" s="417"/>
      <c r="AB1088" s="62"/>
      <c r="AC1088" s="62"/>
      <c r="AD1088" s="62"/>
      <c r="AE1088" s="62"/>
      <c r="AF1088" s="62"/>
      <c r="AG1088" s="62"/>
      <c r="AH1088" s="62"/>
    </row>
    <row r="1089" spans="14:34">
      <c r="N1089" s="415"/>
      <c r="O1089" s="417"/>
      <c r="P1089" s="415"/>
      <c r="Q1089" s="418"/>
      <c r="R1089" s="62"/>
      <c r="S1089" s="62"/>
      <c r="T1089" s="62"/>
      <c r="U1089" s="62"/>
      <c r="V1089" s="417"/>
      <c r="W1089" s="62"/>
      <c r="X1089" s="415"/>
      <c r="Y1089" s="417"/>
      <c r="Z1089" s="415"/>
      <c r="AA1089" s="417"/>
      <c r="AB1089" s="62"/>
      <c r="AC1089" s="62"/>
      <c r="AD1089" s="62"/>
      <c r="AE1089" s="62"/>
      <c r="AF1089" s="62"/>
      <c r="AG1089" s="62"/>
      <c r="AH1089" s="62"/>
    </row>
    <row r="1090" spans="14:34">
      <c r="N1090" s="415"/>
      <c r="O1090" s="417"/>
      <c r="P1090" s="415"/>
      <c r="Q1090" s="418"/>
      <c r="R1090" s="62"/>
      <c r="S1090" s="62"/>
      <c r="T1090" s="62"/>
      <c r="U1090" s="62"/>
      <c r="V1090" s="417"/>
      <c r="W1090" s="62"/>
      <c r="X1090" s="415"/>
      <c r="Y1090" s="417"/>
      <c r="Z1090" s="415"/>
      <c r="AA1090" s="417"/>
      <c r="AB1090" s="62"/>
      <c r="AC1090" s="62"/>
      <c r="AD1090" s="62"/>
      <c r="AE1090" s="62"/>
      <c r="AF1090" s="62"/>
      <c r="AG1090" s="62"/>
      <c r="AH1090" s="62"/>
    </row>
    <row r="1091" spans="14:34">
      <c r="N1091" s="415"/>
      <c r="O1091" s="417"/>
      <c r="P1091" s="415"/>
      <c r="Q1091" s="418"/>
      <c r="R1091" s="62"/>
      <c r="S1091" s="62"/>
      <c r="T1091" s="62"/>
      <c r="U1091" s="62"/>
      <c r="V1091" s="417"/>
      <c r="W1091" s="62"/>
      <c r="X1091" s="415"/>
      <c r="Y1091" s="417"/>
      <c r="Z1091" s="415"/>
      <c r="AA1091" s="417"/>
      <c r="AB1091" s="62"/>
      <c r="AC1091" s="62"/>
      <c r="AD1091" s="62"/>
      <c r="AE1091" s="62"/>
      <c r="AF1091" s="62"/>
      <c r="AG1091" s="62"/>
      <c r="AH1091" s="62"/>
    </row>
    <row r="1092" spans="14:34">
      <c r="N1092" s="415"/>
      <c r="O1092" s="417"/>
      <c r="P1092" s="415"/>
      <c r="Q1092" s="418"/>
      <c r="R1092" s="62"/>
      <c r="S1092" s="62"/>
      <c r="T1092" s="62"/>
      <c r="U1092" s="62"/>
      <c r="V1092" s="417"/>
      <c r="W1092" s="62"/>
      <c r="X1092" s="415"/>
      <c r="Y1092" s="417"/>
      <c r="Z1092" s="415"/>
      <c r="AA1092" s="417"/>
      <c r="AB1092" s="62"/>
      <c r="AC1092" s="62"/>
      <c r="AD1092" s="62"/>
      <c r="AE1092" s="62"/>
      <c r="AF1092" s="62"/>
      <c r="AG1092" s="62"/>
      <c r="AH1092" s="62"/>
    </row>
    <row r="1093" spans="14:34">
      <c r="N1093" s="415"/>
      <c r="O1093" s="417"/>
      <c r="P1093" s="415"/>
      <c r="Q1093" s="418"/>
      <c r="R1093" s="62"/>
      <c r="S1093" s="62"/>
      <c r="T1093" s="62"/>
      <c r="U1093" s="62"/>
      <c r="V1093" s="417"/>
      <c r="W1093" s="62"/>
      <c r="X1093" s="415"/>
      <c r="Y1093" s="417"/>
      <c r="Z1093" s="415"/>
      <c r="AA1093" s="417"/>
      <c r="AB1093" s="62"/>
      <c r="AC1093" s="62"/>
      <c r="AD1093" s="62"/>
      <c r="AE1093" s="62"/>
      <c r="AF1093" s="62"/>
      <c r="AG1093" s="62"/>
      <c r="AH1093" s="62"/>
    </row>
    <row r="1094" spans="14:34">
      <c r="N1094" s="415"/>
      <c r="O1094" s="417"/>
      <c r="P1094" s="415"/>
      <c r="Q1094" s="418"/>
      <c r="R1094" s="62"/>
      <c r="S1094" s="62"/>
      <c r="T1094" s="62"/>
      <c r="U1094" s="62"/>
      <c r="V1094" s="417"/>
      <c r="W1094" s="62"/>
      <c r="X1094" s="415"/>
      <c r="Y1094" s="417"/>
      <c r="Z1094" s="415"/>
      <c r="AA1094" s="417"/>
      <c r="AB1094" s="62"/>
      <c r="AC1094" s="62"/>
      <c r="AD1094" s="62"/>
      <c r="AE1094" s="62"/>
      <c r="AF1094" s="62"/>
      <c r="AG1094" s="62"/>
      <c r="AH1094" s="62"/>
    </row>
    <row r="1095" spans="14:34">
      <c r="N1095" s="415"/>
      <c r="O1095" s="417"/>
      <c r="P1095" s="415"/>
      <c r="Q1095" s="418"/>
      <c r="R1095" s="62"/>
      <c r="S1095" s="62"/>
      <c r="T1095" s="62"/>
      <c r="U1095" s="62"/>
      <c r="V1095" s="417"/>
      <c r="W1095" s="62"/>
      <c r="X1095" s="415"/>
      <c r="Y1095" s="417"/>
      <c r="Z1095" s="415"/>
      <c r="AA1095" s="417"/>
      <c r="AB1095" s="62"/>
      <c r="AC1095" s="62"/>
      <c r="AD1095" s="62"/>
      <c r="AE1095" s="62"/>
      <c r="AF1095" s="62"/>
      <c r="AG1095" s="62"/>
      <c r="AH1095" s="62"/>
    </row>
    <row r="1096" spans="14:34">
      <c r="N1096" s="415"/>
      <c r="O1096" s="417"/>
      <c r="P1096" s="415"/>
      <c r="Q1096" s="418"/>
      <c r="R1096" s="62"/>
      <c r="S1096" s="62"/>
      <c r="T1096" s="62"/>
      <c r="U1096" s="62"/>
      <c r="V1096" s="417"/>
      <c r="W1096" s="62"/>
      <c r="X1096" s="415"/>
      <c r="Y1096" s="417"/>
      <c r="Z1096" s="415"/>
      <c r="AA1096" s="417"/>
      <c r="AB1096" s="62"/>
      <c r="AC1096" s="62"/>
      <c r="AD1096" s="62"/>
      <c r="AE1096" s="62"/>
      <c r="AF1096" s="62"/>
      <c r="AG1096" s="62"/>
      <c r="AH1096" s="62"/>
    </row>
    <row r="1097" spans="14:34">
      <c r="N1097" s="415"/>
      <c r="O1097" s="417"/>
      <c r="P1097" s="415"/>
      <c r="Q1097" s="418"/>
      <c r="R1097" s="62"/>
      <c r="S1097" s="62"/>
      <c r="T1097" s="62"/>
      <c r="U1097" s="62"/>
      <c r="V1097" s="417"/>
      <c r="W1097" s="62"/>
      <c r="X1097" s="415"/>
      <c r="Y1097" s="417"/>
      <c r="Z1097" s="415"/>
      <c r="AA1097" s="417"/>
      <c r="AB1097" s="62"/>
      <c r="AC1097" s="62"/>
      <c r="AD1097" s="62"/>
      <c r="AE1097" s="62"/>
      <c r="AF1097" s="62"/>
      <c r="AG1097" s="62"/>
      <c r="AH1097" s="62"/>
    </row>
    <row r="1098" spans="14:34">
      <c r="N1098" s="415"/>
      <c r="O1098" s="417"/>
      <c r="P1098" s="415"/>
      <c r="Q1098" s="418"/>
      <c r="R1098" s="62"/>
      <c r="S1098" s="62"/>
      <c r="T1098" s="62"/>
      <c r="U1098" s="62"/>
      <c r="V1098" s="417"/>
      <c r="W1098" s="62"/>
      <c r="X1098" s="415"/>
      <c r="Y1098" s="417"/>
      <c r="Z1098" s="415"/>
      <c r="AA1098" s="417"/>
      <c r="AB1098" s="62"/>
      <c r="AC1098" s="62"/>
      <c r="AD1098" s="62"/>
      <c r="AE1098" s="62"/>
      <c r="AF1098" s="62"/>
      <c r="AG1098" s="62"/>
      <c r="AH1098" s="62"/>
    </row>
    <row r="1099" spans="14:34">
      <c r="N1099" s="415"/>
      <c r="O1099" s="417"/>
      <c r="P1099" s="415"/>
      <c r="Q1099" s="418"/>
      <c r="R1099" s="62"/>
      <c r="S1099" s="62"/>
      <c r="T1099" s="62"/>
      <c r="U1099" s="62"/>
      <c r="V1099" s="417"/>
      <c r="W1099" s="62"/>
      <c r="X1099" s="415"/>
      <c r="Y1099" s="417"/>
      <c r="Z1099" s="415"/>
      <c r="AA1099" s="417"/>
      <c r="AB1099" s="62"/>
      <c r="AC1099" s="62"/>
      <c r="AD1099" s="62"/>
      <c r="AE1099" s="62"/>
      <c r="AF1099" s="62"/>
      <c r="AG1099" s="62"/>
      <c r="AH1099" s="62"/>
    </row>
    <row r="1100" spans="14:34">
      <c r="N1100" s="415"/>
      <c r="O1100" s="417"/>
      <c r="P1100" s="415"/>
      <c r="Q1100" s="418"/>
      <c r="R1100" s="62"/>
      <c r="S1100" s="62"/>
      <c r="T1100" s="62"/>
      <c r="U1100" s="62"/>
      <c r="V1100" s="417"/>
      <c r="W1100" s="62"/>
      <c r="X1100" s="415"/>
      <c r="Y1100" s="417"/>
      <c r="Z1100" s="415"/>
      <c r="AA1100" s="417"/>
      <c r="AB1100" s="62"/>
      <c r="AC1100" s="62"/>
      <c r="AD1100" s="62"/>
      <c r="AE1100" s="62"/>
      <c r="AF1100" s="62"/>
      <c r="AG1100" s="62"/>
      <c r="AH1100" s="62"/>
    </row>
    <row r="1101" spans="14:34">
      <c r="N1101" s="415"/>
      <c r="O1101" s="417"/>
      <c r="P1101" s="415"/>
      <c r="Q1101" s="418"/>
      <c r="R1101" s="62"/>
      <c r="S1101" s="62"/>
      <c r="T1101" s="62"/>
      <c r="U1101" s="62"/>
      <c r="V1101" s="417"/>
      <c r="W1101" s="62"/>
      <c r="X1101" s="415"/>
      <c r="Y1101" s="417"/>
      <c r="Z1101" s="415"/>
      <c r="AA1101" s="417"/>
      <c r="AB1101" s="62"/>
      <c r="AC1101" s="62"/>
      <c r="AD1101" s="62"/>
      <c r="AE1101" s="62"/>
      <c r="AF1101" s="62"/>
      <c r="AG1101" s="62"/>
      <c r="AH1101" s="62"/>
    </row>
    <row r="1102" spans="14:34">
      <c r="N1102" s="415"/>
      <c r="O1102" s="417"/>
      <c r="P1102" s="415"/>
      <c r="Q1102" s="418"/>
      <c r="R1102" s="62"/>
      <c r="S1102" s="62"/>
      <c r="T1102" s="62"/>
      <c r="U1102" s="62"/>
      <c r="V1102" s="417"/>
      <c r="W1102" s="62"/>
      <c r="X1102" s="415"/>
      <c r="Y1102" s="417"/>
      <c r="Z1102" s="415"/>
      <c r="AA1102" s="417"/>
      <c r="AB1102" s="62"/>
      <c r="AC1102" s="62"/>
      <c r="AD1102" s="62"/>
      <c r="AE1102" s="62"/>
      <c r="AF1102" s="62"/>
      <c r="AG1102" s="62"/>
      <c r="AH1102" s="62"/>
    </row>
    <row r="1103" spans="14:34">
      <c r="N1103" s="415"/>
      <c r="O1103" s="417"/>
      <c r="P1103" s="415"/>
      <c r="Q1103" s="418"/>
      <c r="R1103" s="62"/>
      <c r="S1103" s="62"/>
      <c r="T1103" s="62"/>
      <c r="U1103" s="62"/>
      <c r="V1103" s="417"/>
      <c r="W1103" s="62"/>
      <c r="X1103" s="415"/>
      <c r="Y1103" s="417"/>
      <c r="Z1103" s="415"/>
      <c r="AA1103" s="417"/>
      <c r="AB1103" s="62"/>
      <c r="AC1103" s="62"/>
      <c r="AD1103" s="62"/>
      <c r="AE1103" s="62"/>
      <c r="AF1103" s="62"/>
      <c r="AG1103" s="62"/>
      <c r="AH1103" s="62"/>
    </row>
    <row r="1104" spans="14:34">
      <c r="N1104" s="415"/>
      <c r="O1104" s="417"/>
      <c r="P1104" s="415"/>
      <c r="Q1104" s="418"/>
      <c r="R1104" s="62"/>
      <c r="S1104" s="62"/>
      <c r="T1104" s="62"/>
      <c r="U1104" s="62"/>
      <c r="V1104" s="417"/>
      <c r="W1104" s="62"/>
      <c r="X1104" s="415"/>
      <c r="Y1104" s="417"/>
      <c r="Z1104" s="415"/>
      <c r="AA1104" s="417"/>
      <c r="AB1104" s="62"/>
      <c r="AC1104" s="62"/>
      <c r="AD1104" s="62"/>
      <c r="AE1104" s="62"/>
      <c r="AF1104" s="62"/>
      <c r="AG1104" s="62"/>
      <c r="AH1104" s="62"/>
    </row>
    <row r="1105" spans="14:34">
      <c r="N1105" s="415"/>
      <c r="O1105" s="417"/>
      <c r="P1105" s="415"/>
      <c r="Q1105" s="418"/>
      <c r="R1105" s="62"/>
      <c r="S1105" s="62"/>
      <c r="T1105" s="62"/>
      <c r="U1105" s="62"/>
      <c r="V1105" s="417"/>
      <c r="W1105" s="62"/>
      <c r="X1105" s="415"/>
      <c r="Y1105" s="417"/>
      <c r="Z1105" s="415"/>
      <c r="AA1105" s="417"/>
      <c r="AB1105" s="62"/>
      <c r="AC1105" s="62"/>
      <c r="AD1105" s="62"/>
      <c r="AE1105" s="62"/>
      <c r="AF1105" s="62"/>
      <c r="AG1105" s="62"/>
      <c r="AH1105" s="62"/>
    </row>
    <row r="1106" spans="14:34">
      <c r="N1106" s="415"/>
      <c r="O1106" s="417"/>
      <c r="P1106" s="415"/>
      <c r="Q1106" s="418"/>
      <c r="R1106" s="62"/>
      <c r="S1106" s="62"/>
      <c r="T1106" s="62"/>
      <c r="U1106" s="62"/>
      <c r="V1106" s="417"/>
      <c r="W1106" s="62"/>
      <c r="X1106" s="415"/>
      <c r="Y1106" s="417"/>
      <c r="Z1106" s="415"/>
      <c r="AA1106" s="417"/>
      <c r="AB1106" s="62"/>
      <c r="AC1106" s="62"/>
      <c r="AD1106" s="62"/>
      <c r="AE1106" s="62"/>
      <c r="AF1106" s="62"/>
      <c r="AG1106" s="62"/>
      <c r="AH1106" s="62"/>
    </row>
    <row r="1107" spans="14:34">
      <c r="N1107" s="415"/>
      <c r="O1107" s="417"/>
      <c r="P1107" s="415"/>
      <c r="Q1107" s="418"/>
      <c r="R1107" s="62"/>
      <c r="S1107" s="62"/>
      <c r="T1107" s="62"/>
      <c r="U1107" s="62"/>
      <c r="V1107" s="417"/>
      <c r="W1107" s="62"/>
      <c r="X1107" s="415"/>
      <c r="Y1107" s="417"/>
      <c r="Z1107" s="415"/>
      <c r="AA1107" s="417"/>
      <c r="AB1107" s="62"/>
      <c r="AC1107" s="62"/>
      <c r="AD1107" s="62"/>
      <c r="AE1107" s="62"/>
      <c r="AF1107" s="62"/>
      <c r="AG1107" s="62"/>
      <c r="AH1107" s="62"/>
    </row>
    <row r="1108" spans="14:34">
      <c r="N1108" s="415"/>
      <c r="O1108" s="417"/>
      <c r="P1108" s="415"/>
      <c r="Q1108" s="418"/>
      <c r="R1108" s="62"/>
      <c r="S1108" s="62"/>
      <c r="T1108" s="62"/>
      <c r="U1108" s="62"/>
      <c r="V1108" s="417"/>
      <c r="W1108" s="62"/>
      <c r="X1108" s="415"/>
      <c r="Y1108" s="417"/>
      <c r="Z1108" s="415"/>
      <c r="AA1108" s="417"/>
      <c r="AB1108" s="62"/>
      <c r="AC1108" s="62"/>
      <c r="AD1108" s="62"/>
      <c r="AE1108" s="62"/>
      <c r="AF1108" s="62"/>
      <c r="AG1108" s="62"/>
      <c r="AH1108" s="62"/>
    </row>
    <row r="1109" spans="14:34">
      <c r="N1109" s="415"/>
      <c r="O1109" s="417"/>
      <c r="P1109" s="415"/>
      <c r="Q1109" s="418"/>
      <c r="R1109" s="62"/>
      <c r="S1109" s="62"/>
      <c r="T1109" s="62"/>
      <c r="U1109" s="62"/>
      <c r="V1109" s="417"/>
      <c r="W1109" s="62"/>
      <c r="X1109" s="415"/>
      <c r="Y1109" s="417"/>
      <c r="Z1109" s="415"/>
      <c r="AA1109" s="417"/>
      <c r="AB1109" s="62"/>
      <c r="AC1109" s="62"/>
      <c r="AD1109" s="62"/>
      <c r="AE1109" s="62"/>
      <c r="AF1109" s="62"/>
      <c r="AG1109" s="62"/>
      <c r="AH1109" s="62"/>
    </row>
    <row r="1110" spans="14:34">
      <c r="N1110" s="415"/>
      <c r="O1110" s="417"/>
      <c r="P1110" s="415"/>
      <c r="Q1110" s="418"/>
      <c r="R1110" s="62"/>
      <c r="S1110" s="62"/>
      <c r="T1110" s="62"/>
      <c r="U1110" s="62"/>
      <c r="V1110" s="417"/>
      <c r="W1110" s="62"/>
      <c r="X1110" s="415"/>
      <c r="Y1110" s="417"/>
      <c r="Z1110" s="415"/>
      <c r="AA1110" s="417"/>
      <c r="AB1110" s="62"/>
      <c r="AC1110" s="62"/>
      <c r="AD1110" s="62"/>
      <c r="AE1110" s="62"/>
      <c r="AF1110" s="62"/>
      <c r="AG1110" s="62"/>
      <c r="AH1110" s="62"/>
    </row>
    <row r="1111" spans="14:34">
      <c r="N1111" s="415"/>
      <c r="O1111" s="417"/>
      <c r="P1111" s="415"/>
      <c r="Q1111" s="418"/>
      <c r="R1111" s="62"/>
      <c r="S1111" s="62"/>
      <c r="T1111" s="62"/>
      <c r="U1111" s="62"/>
      <c r="V1111" s="417"/>
      <c r="W1111" s="62"/>
      <c r="X1111" s="415"/>
      <c r="Y1111" s="417"/>
      <c r="Z1111" s="415"/>
      <c r="AA1111" s="417"/>
      <c r="AB1111" s="62"/>
      <c r="AC1111" s="62"/>
      <c r="AD1111" s="62"/>
      <c r="AE1111" s="62"/>
      <c r="AF1111" s="62"/>
      <c r="AG1111" s="62"/>
      <c r="AH1111" s="62"/>
    </row>
    <row r="1112" spans="14:34">
      <c r="N1112" s="415"/>
      <c r="O1112" s="417"/>
      <c r="P1112" s="415"/>
      <c r="Q1112" s="418"/>
      <c r="R1112" s="62"/>
      <c r="S1112" s="62"/>
      <c r="T1112" s="62"/>
      <c r="U1112" s="62"/>
      <c r="V1112" s="417"/>
      <c r="W1112" s="62"/>
      <c r="X1112" s="415"/>
      <c r="Y1112" s="417"/>
      <c r="Z1112" s="415"/>
      <c r="AA1112" s="417"/>
      <c r="AB1112" s="62"/>
      <c r="AC1112" s="62"/>
      <c r="AD1112" s="62"/>
      <c r="AE1112" s="62"/>
      <c r="AF1112" s="62"/>
      <c r="AG1112" s="62"/>
      <c r="AH1112" s="62"/>
    </row>
    <row r="1113" spans="14:34">
      <c r="N1113" s="415"/>
      <c r="O1113" s="417"/>
      <c r="P1113" s="415"/>
      <c r="Q1113" s="418"/>
      <c r="R1113" s="62"/>
      <c r="S1113" s="62"/>
      <c r="T1113" s="62"/>
      <c r="U1113" s="62"/>
      <c r="V1113" s="417"/>
      <c r="W1113" s="62"/>
      <c r="X1113" s="415"/>
      <c r="Y1113" s="417"/>
      <c r="Z1113" s="415"/>
      <c r="AA1113" s="417"/>
      <c r="AB1113" s="62"/>
      <c r="AC1113" s="62"/>
      <c r="AD1113" s="62"/>
      <c r="AE1113" s="62"/>
      <c r="AF1113" s="62"/>
      <c r="AG1113" s="62"/>
      <c r="AH1113" s="62"/>
    </row>
    <row r="1114" spans="14:34">
      <c r="N1114" s="415"/>
      <c r="O1114" s="417"/>
      <c r="P1114" s="415"/>
      <c r="Q1114" s="418"/>
      <c r="R1114" s="62"/>
      <c r="S1114" s="62"/>
      <c r="T1114" s="62"/>
      <c r="U1114" s="62"/>
      <c r="V1114" s="417"/>
      <c r="W1114" s="62"/>
      <c r="X1114" s="415"/>
      <c r="Y1114" s="417"/>
      <c r="Z1114" s="415"/>
      <c r="AA1114" s="417"/>
      <c r="AB1114" s="62"/>
      <c r="AC1114" s="62"/>
      <c r="AD1114" s="62"/>
      <c r="AE1114" s="62"/>
      <c r="AF1114" s="62"/>
      <c r="AG1114" s="62"/>
      <c r="AH1114" s="62"/>
    </row>
    <row r="1115" spans="14:34">
      <c r="N1115" s="415"/>
      <c r="O1115" s="417"/>
      <c r="P1115" s="415"/>
      <c r="Q1115" s="418"/>
      <c r="R1115" s="62"/>
      <c r="S1115" s="62"/>
      <c r="T1115" s="62"/>
      <c r="U1115" s="62"/>
      <c r="V1115" s="417"/>
      <c r="W1115" s="62"/>
      <c r="X1115" s="415"/>
      <c r="Y1115" s="417"/>
      <c r="Z1115" s="415"/>
      <c r="AA1115" s="417"/>
      <c r="AB1115" s="62"/>
      <c r="AC1115" s="62"/>
      <c r="AD1115" s="62"/>
      <c r="AE1115" s="62"/>
      <c r="AF1115" s="62"/>
      <c r="AG1115" s="62"/>
      <c r="AH1115" s="62"/>
    </row>
    <row r="1116" spans="14:34">
      <c r="N1116" s="415"/>
      <c r="O1116" s="417"/>
      <c r="P1116" s="415"/>
      <c r="Q1116" s="418"/>
      <c r="R1116" s="62"/>
      <c r="S1116" s="62"/>
      <c r="T1116" s="62"/>
      <c r="U1116" s="62"/>
      <c r="V1116" s="417"/>
      <c r="W1116" s="62"/>
      <c r="X1116" s="415"/>
      <c r="Y1116" s="417"/>
      <c r="Z1116" s="415"/>
      <c r="AA1116" s="417"/>
      <c r="AB1116" s="62"/>
      <c r="AC1116" s="62"/>
      <c r="AD1116" s="62"/>
      <c r="AE1116" s="62"/>
      <c r="AF1116" s="62"/>
      <c r="AG1116" s="62"/>
      <c r="AH1116" s="62"/>
    </row>
    <row r="1117" spans="14:34">
      <c r="N1117" s="415"/>
      <c r="O1117" s="417"/>
      <c r="P1117" s="415"/>
      <c r="Q1117" s="418"/>
      <c r="R1117" s="62"/>
      <c r="S1117" s="62"/>
      <c r="T1117" s="62"/>
      <c r="U1117" s="62"/>
      <c r="V1117" s="417"/>
      <c r="W1117" s="62"/>
      <c r="X1117" s="415"/>
      <c r="Y1117" s="417"/>
      <c r="Z1117" s="415"/>
      <c r="AA1117" s="417"/>
      <c r="AB1117" s="62"/>
      <c r="AC1117" s="62"/>
      <c r="AD1117" s="62"/>
      <c r="AE1117" s="62"/>
      <c r="AF1117" s="62"/>
      <c r="AG1117" s="62"/>
      <c r="AH1117" s="62"/>
    </row>
    <row r="1118" spans="14:34">
      <c r="N1118" s="415"/>
      <c r="O1118" s="417"/>
      <c r="P1118" s="415"/>
      <c r="Q1118" s="418"/>
      <c r="R1118" s="62"/>
      <c r="S1118" s="62"/>
      <c r="T1118" s="62"/>
      <c r="U1118" s="62"/>
      <c r="V1118" s="417"/>
      <c r="W1118" s="62"/>
      <c r="X1118" s="415"/>
      <c r="Y1118" s="417"/>
      <c r="Z1118" s="415"/>
      <c r="AA1118" s="417"/>
      <c r="AB1118" s="62"/>
      <c r="AC1118" s="62"/>
      <c r="AD1118" s="62"/>
      <c r="AE1118" s="62"/>
      <c r="AF1118" s="62"/>
      <c r="AG1118" s="62"/>
      <c r="AH1118" s="62"/>
    </row>
    <row r="1119" spans="14:34">
      <c r="N1119" s="415"/>
      <c r="O1119" s="417"/>
      <c r="P1119" s="415"/>
      <c r="Q1119" s="418"/>
      <c r="R1119" s="62"/>
      <c r="S1119" s="62"/>
      <c r="T1119" s="62"/>
      <c r="U1119" s="62"/>
      <c r="V1119" s="417"/>
      <c r="W1119" s="62"/>
      <c r="X1119" s="415"/>
      <c r="Y1119" s="417"/>
      <c r="Z1119" s="415"/>
      <c r="AA1119" s="417"/>
      <c r="AB1119" s="62"/>
      <c r="AC1119" s="62"/>
      <c r="AD1119" s="62"/>
      <c r="AE1119" s="62"/>
      <c r="AF1119" s="62"/>
      <c r="AG1119" s="62"/>
      <c r="AH1119" s="62"/>
    </row>
    <row r="1120" spans="14:34">
      <c r="N1120" s="415"/>
      <c r="O1120" s="417"/>
      <c r="P1120" s="415"/>
      <c r="Q1120" s="418"/>
      <c r="R1120" s="62"/>
      <c r="S1120" s="62"/>
      <c r="T1120" s="62"/>
      <c r="U1120" s="62"/>
      <c r="V1120" s="417"/>
      <c r="W1120" s="62"/>
      <c r="X1120" s="415"/>
      <c r="Y1120" s="417"/>
      <c r="Z1120" s="415"/>
      <c r="AA1120" s="417"/>
      <c r="AB1120" s="62"/>
      <c r="AC1120" s="62"/>
      <c r="AD1120" s="62"/>
      <c r="AE1120" s="62"/>
      <c r="AF1120" s="62"/>
      <c r="AG1120" s="62"/>
      <c r="AH1120" s="62"/>
    </row>
    <row r="1121" spans="14:34">
      <c r="N1121" s="415"/>
      <c r="O1121" s="417"/>
      <c r="P1121" s="415"/>
      <c r="Q1121" s="418"/>
      <c r="R1121" s="62"/>
      <c r="S1121" s="62"/>
      <c r="T1121" s="62"/>
      <c r="U1121" s="62"/>
      <c r="V1121" s="417"/>
      <c r="W1121" s="62"/>
      <c r="X1121" s="415"/>
      <c r="Y1121" s="417"/>
      <c r="Z1121" s="415"/>
      <c r="AA1121" s="417"/>
      <c r="AB1121" s="62"/>
      <c r="AC1121" s="62"/>
      <c r="AD1121" s="62"/>
      <c r="AE1121" s="62"/>
      <c r="AF1121" s="62"/>
      <c r="AG1121" s="62"/>
      <c r="AH1121" s="62"/>
    </row>
    <row r="1122" spans="14:34">
      <c r="N1122" s="415"/>
      <c r="O1122" s="417"/>
      <c r="P1122" s="415"/>
      <c r="Q1122" s="418"/>
      <c r="R1122" s="62"/>
      <c r="S1122" s="62"/>
      <c r="T1122" s="62"/>
      <c r="U1122" s="62"/>
      <c r="V1122" s="417"/>
      <c r="W1122" s="62"/>
      <c r="X1122" s="415"/>
      <c r="Y1122" s="417"/>
      <c r="Z1122" s="415"/>
      <c r="AA1122" s="417"/>
      <c r="AB1122" s="62"/>
      <c r="AC1122" s="62"/>
      <c r="AD1122" s="62"/>
      <c r="AE1122" s="62"/>
      <c r="AF1122" s="62"/>
      <c r="AG1122" s="62"/>
      <c r="AH1122" s="62"/>
    </row>
    <row r="1123" spans="14:34">
      <c r="N1123" s="415"/>
      <c r="O1123" s="417"/>
      <c r="P1123" s="415"/>
      <c r="Q1123" s="418"/>
      <c r="R1123" s="62"/>
      <c r="S1123" s="62"/>
      <c r="T1123" s="62"/>
      <c r="U1123" s="62"/>
      <c r="V1123" s="417"/>
      <c r="W1123" s="62"/>
      <c r="X1123" s="415"/>
      <c r="Y1123" s="417"/>
      <c r="Z1123" s="415"/>
      <c r="AA1123" s="417"/>
      <c r="AB1123" s="62"/>
      <c r="AC1123" s="62"/>
      <c r="AD1123" s="62"/>
      <c r="AE1123" s="62"/>
      <c r="AF1123" s="62"/>
      <c r="AG1123" s="62"/>
      <c r="AH1123" s="62"/>
    </row>
    <row r="1124" spans="14:34">
      <c r="N1124" s="415"/>
      <c r="O1124" s="417"/>
      <c r="P1124" s="415"/>
      <c r="Q1124" s="418"/>
      <c r="R1124" s="62"/>
      <c r="S1124" s="62"/>
      <c r="T1124" s="62"/>
      <c r="U1124" s="62"/>
      <c r="V1124" s="417"/>
      <c r="W1124" s="62"/>
      <c r="X1124" s="415"/>
      <c r="Y1124" s="417"/>
      <c r="Z1124" s="415"/>
      <c r="AA1124" s="417"/>
      <c r="AB1124" s="62"/>
      <c r="AC1124" s="62"/>
      <c r="AD1124" s="62"/>
      <c r="AE1124" s="62"/>
      <c r="AF1124" s="62"/>
      <c r="AG1124" s="62"/>
      <c r="AH1124" s="62"/>
    </row>
    <row r="1125" spans="14:34">
      <c r="N1125" s="415"/>
      <c r="O1125" s="417"/>
      <c r="P1125" s="415"/>
      <c r="Q1125" s="418"/>
      <c r="R1125" s="62"/>
      <c r="S1125" s="62"/>
      <c r="T1125" s="62"/>
      <c r="U1125" s="62"/>
      <c r="V1125" s="417"/>
      <c r="W1125" s="62"/>
      <c r="X1125" s="415"/>
      <c r="Y1125" s="417"/>
      <c r="Z1125" s="415"/>
      <c r="AA1125" s="417"/>
      <c r="AB1125" s="62"/>
      <c r="AC1125" s="62"/>
      <c r="AD1125" s="62"/>
      <c r="AE1125" s="62"/>
      <c r="AF1125" s="62"/>
      <c r="AG1125" s="62"/>
      <c r="AH1125" s="62"/>
    </row>
    <row r="1126" spans="14:34">
      <c r="N1126" s="415"/>
      <c r="O1126" s="417"/>
      <c r="P1126" s="415"/>
      <c r="Q1126" s="418"/>
      <c r="R1126" s="62"/>
      <c r="S1126" s="62"/>
      <c r="T1126" s="62"/>
      <c r="U1126" s="62"/>
      <c r="V1126" s="417"/>
      <c r="W1126" s="62"/>
      <c r="X1126" s="415"/>
      <c r="Y1126" s="417"/>
      <c r="Z1126" s="415"/>
      <c r="AA1126" s="417"/>
      <c r="AB1126" s="62"/>
      <c r="AC1126" s="62"/>
      <c r="AD1126" s="62"/>
      <c r="AE1126" s="62"/>
      <c r="AF1126" s="62"/>
      <c r="AG1126" s="62"/>
      <c r="AH1126" s="62"/>
    </row>
    <row r="1127" spans="14:34">
      <c r="N1127" s="415"/>
      <c r="O1127" s="417"/>
      <c r="P1127" s="415"/>
      <c r="Q1127" s="418"/>
      <c r="R1127" s="62"/>
      <c r="S1127" s="62"/>
      <c r="T1127" s="62"/>
      <c r="U1127" s="62"/>
      <c r="V1127" s="417"/>
      <c r="W1127" s="62"/>
      <c r="X1127" s="415"/>
      <c r="Y1127" s="417"/>
      <c r="Z1127" s="415"/>
      <c r="AA1127" s="417"/>
      <c r="AB1127" s="62"/>
      <c r="AC1127" s="62"/>
      <c r="AD1127" s="62"/>
      <c r="AE1127" s="62"/>
      <c r="AF1127" s="62"/>
      <c r="AG1127" s="62"/>
      <c r="AH1127" s="62"/>
    </row>
    <row r="1128" spans="14:34">
      <c r="N1128" s="415"/>
      <c r="O1128" s="417"/>
      <c r="P1128" s="415"/>
      <c r="Q1128" s="418"/>
      <c r="R1128" s="62"/>
      <c r="S1128" s="62"/>
      <c r="T1128" s="62"/>
      <c r="U1128" s="62"/>
      <c r="V1128" s="417"/>
      <c r="W1128" s="62"/>
      <c r="X1128" s="415"/>
      <c r="Y1128" s="417"/>
      <c r="Z1128" s="415"/>
      <c r="AA1128" s="417"/>
      <c r="AB1128" s="62"/>
      <c r="AC1128" s="62"/>
      <c r="AD1128" s="62"/>
      <c r="AE1128" s="62"/>
      <c r="AF1128" s="62"/>
      <c r="AG1128" s="62"/>
      <c r="AH1128" s="62"/>
    </row>
    <row r="1129" spans="14:34">
      <c r="N1129" s="415"/>
      <c r="O1129" s="417"/>
      <c r="P1129" s="415"/>
      <c r="Q1129" s="418"/>
      <c r="R1129" s="62"/>
      <c r="S1129" s="62"/>
      <c r="T1129" s="62"/>
      <c r="U1129" s="62"/>
      <c r="V1129" s="417"/>
      <c r="W1129" s="62"/>
      <c r="X1129" s="415"/>
      <c r="Y1129" s="417"/>
      <c r="Z1129" s="415"/>
      <c r="AA1129" s="417"/>
      <c r="AB1129" s="62"/>
      <c r="AC1129" s="62"/>
      <c r="AD1129" s="62"/>
      <c r="AE1129" s="62"/>
      <c r="AF1129" s="62"/>
      <c r="AG1129" s="62"/>
      <c r="AH1129" s="62"/>
    </row>
    <row r="1130" spans="14:34">
      <c r="N1130" s="415"/>
      <c r="O1130" s="417"/>
      <c r="P1130" s="415"/>
      <c r="Q1130" s="418"/>
      <c r="R1130" s="62"/>
      <c r="S1130" s="62"/>
      <c r="T1130" s="62"/>
      <c r="U1130" s="62"/>
      <c r="V1130" s="417"/>
      <c r="W1130" s="62"/>
      <c r="X1130" s="415"/>
      <c r="Y1130" s="417"/>
      <c r="Z1130" s="415"/>
      <c r="AA1130" s="417"/>
      <c r="AB1130" s="62"/>
      <c r="AC1130" s="62"/>
      <c r="AD1130" s="62"/>
      <c r="AE1130" s="62"/>
      <c r="AF1130" s="62"/>
      <c r="AG1130" s="62"/>
      <c r="AH1130" s="62"/>
    </row>
    <row r="1131" spans="14:34">
      <c r="N1131" s="415"/>
      <c r="O1131" s="417"/>
      <c r="P1131" s="415"/>
      <c r="Q1131" s="418"/>
      <c r="R1131" s="62"/>
      <c r="S1131" s="62"/>
      <c r="T1131" s="62"/>
      <c r="U1131" s="62"/>
      <c r="V1131" s="417"/>
      <c r="W1131" s="62"/>
      <c r="X1131" s="415"/>
      <c r="Y1131" s="417"/>
      <c r="Z1131" s="415"/>
      <c r="AA1131" s="417"/>
      <c r="AB1131" s="62"/>
      <c r="AC1131" s="62"/>
      <c r="AD1131" s="62"/>
      <c r="AE1131" s="62"/>
      <c r="AF1131" s="62"/>
      <c r="AG1131" s="62"/>
      <c r="AH1131" s="62"/>
    </row>
    <row r="1132" spans="14:34">
      <c r="N1132" s="415"/>
      <c r="O1132" s="417"/>
      <c r="P1132" s="415"/>
      <c r="Q1132" s="418"/>
      <c r="R1132" s="62"/>
      <c r="S1132" s="62"/>
      <c r="T1132" s="62"/>
      <c r="U1132" s="62"/>
      <c r="V1132" s="417"/>
      <c r="W1132" s="62"/>
      <c r="X1132" s="415"/>
      <c r="Y1132" s="417"/>
      <c r="Z1132" s="415"/>
      <c r="AA1132" s="417"/>
      <c r="AB1132" s="62"/>
      <c r="AC1132" s="62"/>
      <c r="AD1132" s="62"/>
      <c r="AE1132" s="62"/>
      <c r="AF1132" s="62"/>
      <c r="AG1132" s="62"/>
      <c r="AH1132" s="62"/>
    </row>
    <row r="1133" spans="14:34">
      <c r="N1133" s="415"/>
      <c r="O1133" s="417"/>
      <c r="P1133" s="415"/>
      <c r="Q1133" s="418"/>
      <c r="R1133" s="62"/>
      <c r="S1133" s="62"/>
      <c r="T1133" s="62"/>
      <c r="U1133" s="62"/>
      <c r="V1133" s="417"/>
      <c r="W1133" s="62"/>
      <c r="X1133" s="415"/>
      <c r="Y1133" s="417"/>
      <c r="Z1133" s="415"/>
      <c r="AA1133" s="417"/>
      <c r="AB1133" s="62"/>
      <c r="AC1133" s="62"/>
      <c r="AD1133" s="62"/>
      <c r="AE1133" s="62"/>
      <c r="AF1133" s="62"/>
      <c r="AG1133" s="62"/>
      <c r="AH1133" s="62"/>
    </row>
    <row r="1134" spans="14:34">
      <c r="N1134" s="415"/>
      <c r="O1134" s="417"/>
      <c r="P1134" s="415"/>
      <c r="Q1134" s="418"/>
      <c r="R1134" s="62"/>
      <c r="S1134" s="62"/>
      <c r="T1134" s="62"/>
      <c r="U1134" s="62"/>
      <c r="V1134" s="417"/>
      <c r="W1134" s="62"/>
      <c r="X1134" s="415"/>
      <c r="Y1134" s="417"/>
      <c r="Z1134" s="415"/>
      <c r="AA1134" s="417"/>
      <c r="AB1134" s="62"/>
      <c r="AC1134" s="62"/>
      <c r="AD1134" s="62"/>
      <c r="AE1134" s="62"/>
      <c r="AF1134" s="62"/>
      <c r="AG1134" s="62"/>
      <c r="AH1134" s="62"/>
    </row>
    <row r="1135" spans="14:34">
      <c r="N1135" s="415"/>
      <c r="O1135" s="417"/>
      <c r="P1135" s="415"/>
      <c r="Q1135" s="418"/>
      <c r="R1135" s="62"/>
      <c r="S1135" s="62"/>
      <c r="T1135" s="62"/>
      <c r="U1135" s="62"/>
      <c r="V1135" s="417"/>
      <c r="W1135" s="62"/>
      <c r="X1135" s="415"/>
      <c r="Y1135" s="417"/>
      <c r="Z1135" s="415"/>
      <c r="AA1135" s="417"/>
      <c r="AB1135" s="62"/>
      <c r="AC1135" s="62"/>
      <c r="AD1135" s="62"/>
      <c r="AE1135" s="62"/>
      <c r="AF1135" s="62"/>
      <c r="AG1135" s="62"/>
      <c r="AH1135" s="62"/>
    </row>
    <row r="1136" spans="14:34">
      <c r="N1136" s="415"/>
      <c r="O1136" s="417"/>
      <c r="P1136" s="415"/>
      <c r="Q1136" s="418"/>
      <c r="R1136" s="62"/>
      <c r="S1136" s="62"/>
      <c r="T1136" s="62"/>
      <c r="U1136" s="62"/>
      <c r="V1136" s="417"/>
      <c r="W1136" s="62"/>
      <c r="X1136" s="415"/>
      <c r="Y1136" s="417"/>
      <c r="Z1136" s="415"/>
      <c r="AA1136" s="417"/>
      <c r="AB1136" s="62"/>
      <c r="AC1136" s="62"/>
      <c r="AD1136" s="62"/>
      <c r="AE1136" s="62"/>
      <c r="AF1136" s="62"/>
      <c r="AG1136" s="62"/>
      <c r="AH1136" s="62"/>
    </row>
    <row r="1137" spans="14:34">
      <c r="N1137" s="415"/>
      <c r="O1137" s="417"/>
      <c r="P1137" s="415"/>
      <c r="Q1137" s="418"/>
      <c r="R1137" s="62"/>
      <c r="S1137" s="62"/>
      <c r="T1137" s="62"/>
      <c r="U1137" s="62"/>
      <c r="V1137" s="417"/>
      <c r="W1137" s="62"/>
      <c r="X1137" s="415"/>
      <c r="Y1137" s="417"/>
      <c r="Z1137" s="415"/>
      <c r="AA1137" s="417"/>
      <c r="AB1137" s="62"/>
      <c r="AC1137" s="62"/>
      <c r="AD1137" s="62"/>
      <c r="AE1137" s="62"/>
      <c r="AF1137" s="62"/>
      <c r="AG1137" s="62"/>
      <c r="AH1137" s="62"/>
    </row>
    <row r="1138" spans="14:34">
      <c r="N1138" s="415"/>
      <c r="O1138" s="417"/>
      <c r="P1138" s="415"/>
      <c r="Q1138" s="418"/>
      <c r="R1138" s="62"/>
      <c r="S1138" s="62"/>
      <c r="T1138" s="62"/>
      <c r="U1138" s="62"/>
      <c r="V1138" s="417"/>
      <c r="W1138" s="62"/>
      <c r="X1138" s="415"/>
      <c r="Y1138" s="417"/>
      <c r="Z1138" s="415"/>
      <c r="AA1138" s="417"/>
      <c r="AB1138" s="62"/>
      <c r="AC1138" s="62"/>
      <c r="AD1138" s="62"/>
      <c r="AE1138" s="62"/>
      <c r="AF1138" s="62"/>
      <c r="AG1138" s="62"/>
      <c r="AH1138" s="62"/>
    </row>
    <row r="1139" spans="14:34">
      <c r="N1139" s="415"/>
      <c r="O1139" s="417"/>
      <c r="P1139" s="415"/>
      <c r="Q1139" s="418"/>
      <c r="R1139" s="62"/>
      <c r="S1139" s="62"/>
      <c r="T1139" s="62"/>
      <c r="U1139" s="62"/>
      <c r="V1139" s="417"/>
      <c r="W1139" s="62"/>
      <c r="X1139" s="415"/>
      <c r="Y1139" s="417"/>
      <c r="Z1139" s="415"/>
      <c r="AA1139" s="417"/>
      <c r="AB1139" s="62"/>
      <c r="AC1139" s="62"/>
      <c r="AD1139" s="62"/>
      <c r="AE1139" s="62"/>
      <c r="AF1139" s="62"/>
      <c r="AG1139" s="62"/>
      <c r="AH1139" s="62"/>
    </row>
    <row r="1140" spans="14:34">
      <c r="N1140" s="415"/>
      <c r="O1140" s="417"/>
      <c r="P1140" s="415"/>
      <c r="Q1140" s="418"/>
      <c r="R1140" s="62"/>
      <c r="S1140" s="62"/>
      <c r="T1140" s="62"/>
      <c r="U1140" s="62"/>
      <c r="V1140" s="417"/>
      <c r="W1140" s="62"/>
      <c r="X1140" s="415"/>
      <c r="Y1140" s="417"/>
      <c r="Z1140" s="415"/>
      <c r="AA1140" s="417"/>
      <c r="AB1140" s="62"/>
      <c r="AC1140" s="62"/>
      <c r="AD1140" s="62"/>
      <c r="AE1140" s="62"/>
      <c r="AF1140" s="62"/>
      <c r="AG1140" s="62"/>
      <c r="AH1140" s="62"/>
    </row>
    <row r="1141" spans="14:34">
      <c r="N1141" s="415"/>
      <c r="O1141" s="417"/>
      <c r="P1141" s="415"/>
      <c r="Q1141" s="418"/>
      <c r="R1141" s="62"/>
      <c r="S1141" s="62"/>
      <c r="T1141" s="62"/>
      <c r="U1141" s="62"/>
      <c r="V1141" s="417"/>
      <c r="W1141" s="62"/>
      <c r="X1141" s="415"/>
      <c r="Y1141" s="417"/>
      <c r="Z1141" s="415"/>
      <c r="AA1141" s="417"/>
      <c r="AB1141" s="62"/>
      <c r="AC1141" s="62"/>
      <c r="AD1141" s="62"/>
      <c r="AE1141" s="62"/>
      <c r="AF1141" s="62"/>
      <c r="AG1141" s="62"/>
      <c r="AH1141" s="62"/>
    </row>
    <row r="1142" spans="14:34">
      <c r="N1142" s="415"/>
      <c r="O1142" s="417"/>
      <c r="P1142" s="415"/>
      <c r="Q1142" s="418"/>
      <c r="R1142" s="62"/>
      <c r="S1142" s="62"/>
      <c r="T1142" s="62"/>
      <c r="U1142" s="62"/>
      <c r="V1142" s="417"/>
      <c r="W1142" s="62"/>
      <c r="X1142" s="415"/>
      <c r="Y1142" s="417"/>
      <c r="Z1142" s="415"/>
      <c r="AA1142" s="417"/>
      <c r="AB1142" s="62"/>
      <c r="AC1142" s="62"/>
      <c r="AD1142" s="62"/>
      <c r="AE1142" s="62"/>
      <c r="AF1142" s="62"/>
      <c r="AG1142" s="62"/>
      <c r="AH1142" s="62"/>
    </row>
    <row r="1143" spans="14:34">
      <c r="N1143" s="415"/>
      <c r="O1143" s="417"/>
      <c r="P1143" s="415"/>
      <c r="Q1143" s="418"/>
      <c r="R1143" s="62"/>
      <c r="S1143" s="62"/>
      <c r="T1143" s="62"/>
      <c r="U1143" s="62"/>
      <c r="V1143" s="417"/>
      <c r="W1143" s="62"/>
      <c r="X1143" s="415"/>
      <c r="Y1143" s="417"/>
      <c r="Z1143" s="415"/>
      <c r="AA1143" s="417"/>
      <c r="AB1143" s="62"/>
      <c r="AC1143" s="62"/>
      <c r="AD1143" s="62"/>
      <c r="AE1143" s="62"/>
      <c r="AF1143" s="62"/>
      <c r="AG1143" s="62"/>
      <c r="AH1143" s="62"/>
    </row>
    <row r="1144" spans="14:34">
      <c r="N1144" s="415"/>
      <c r="O1144" s="417"/>
      <c r="P1144" s="415"/>
      <c r="Q1144" s="418"/>
      <c r="R1144" s="62"/>
      <c r="S1144" s="62"/>
      <c r="T1144" s="62"/>
      <c r="U1144" s="62"/>
      <c r="V1144" s="417"/>
      <c r="W1144" s="62"/>
      <c r="X1144" s="415"/>
      <c r="Y1144" s="417"/>
      <c r="Z1144" s="415"/>
      <c r="AA1144" s="417"/>
      <c r="AB1144" s="62"/>
      <c r="AC1144" s="62"/>
      <c r="AD1144" s="62"/>
      <c r="AE1144" s="62"/>
      <c r="AF1144" s="62"/>
      <c r="AG1144" s="62"/>
      <c r="AH1144" s="62"/>
    </row>
    <row r="1145" spans="14:34">
      <c r="N1145" s="415"/>
      <c r="O1145" s="417"/>
      <c r="P1145" s="415"/>
      <c r="Q1145" s="418"/>
      <c r="R1145" s="62"/>
      <c r="S1145" s="62"/>
      <c r="T1145" s="62"/>
      <c r="U1145" s="62"/>
      <c r="V1145" s="417"/>
      <c r="W1145" s="62"/>
      <c r="X1145" s="415"/>
      <c r="Y1145" s="417"/>
      <c r="Z1145" s="415"/>
      <c r="AA1145" s="417"/>
      <c r="AB1145" s="62"/>
      <c r="AC1145" s="62"/>
      <c r="AD1145" s="62"/>
      <c r="AE1145" s="62"/>
      <c r="AF1145" s="62"/>
      <c r="AG1145" s="62"/>
      <c r="AH1145" s="62"/>
    </row>
    <row r="1146" spans="14:34">
      <c r="N1146" s="415"/>
      <c r="O1146" s="417"/>
      <c r="P1146" s="415"/>
      <c r="Q1146" s="418"/>
      <c r="R1146" s="62"/>
      <c r="S1146" s="62"/>
      <c r="T1146" s="62"/>
      <c r="U1146" s="62"/>
      <c r="V1146" s="417"/>
      <c r="W1146" s="62"/>
      <c r="X1146" s="415"/>
      <c r="Y1146" s="417"/>
      <c r="Z1146" s="415"/>
      <c r="AA1146" s="417"/>
      <c r="AB1146" s="62"/>
      <c r="AC1146" s="62"/>
      <c r="AD1146" s="62"/>
      <c r="AE1146" s="62"/>
      <c r="AF1146" s="62"/>
      <c r="AG1146" s="62"/>
      <c r="AH1146" s="62"/>
    </row>
    <row r="1147" spans="14:34">
      <c r="N1147" s="415"/>
      <c r="O1147" s="417"/>
      <c r="P1147" s="415"/>
      <c r="Q1147" s="418"/>
      <c r="R1147" s="62"/>
      <c r="S1147" s="62"/>
      <c r="T1147" s="62"/>
      <c r="U1147" s="62"/>
      <c r="V1147" s="417"/>
      <c r="W1147" s="62"/>
      <c r="X1147" s="415"/>
      <c r="Y1147" s="417"/>
      <c r="Z1147" s="415"/>
      <c r="AA1147" s="417"/>
      <c r="AB1147" s="62"/>
      <c r="AC1147" s="62"/>
      <c r="AD1147" s="62"/>
      <c r="AE1147" s="62"/>
      <c r="AF1147" s="62"/>
      <c r="AG1147" s="62"/>
      <c r="AH1147" s="62"/>
    </row>
    <row r="1148" spans="14:34">
      <c r="N1148" s="415"/>
      <c r="O1148" s="417"/>
      <c r="P1148" s="415"/>
      <c r="Q1148" s="418"/>
      <c r="R1148" s="62"/>
      <c r="S1148" s="62"/>
      <c r="T1148" s="62"/>
      <c r="U1148" s="62"/>
      <c r="V1148" s="417"/>
      <c r="W1148" s="62"/>
      <c r="X1148" s="415"/>
      <c r="Y1148" s="417"/>
      <c r="Z1148" s="415"/>
      <c r="AA1148" s="417"/>
      <c r="AB1148" s="62"/>
      <c r="AC1148" s="62"/>
      <c r="AD1148" s="62"/>
      <c r="AE1148" s="62"/>
      <c r="AF1148" s="62"/>
      <c r="AG1148" s="62"/>
      <c r="AH1148" s="62"/>
    </row>
    <row r="1149" spans="14:34">
      <c r="N1149" s="415"/>
      <c r="O1149" s="417"/>
      <c r="P1149" s="415"/>
      <c r="Q1149" s="418"/>
      <c r="R1149" s="62"/>
      <c r="S1149" s="62"/>
      <c r="T1149" s="62"/>
      <c r="U1149" s="62"/>
      <c r="V1149" s="417"/>
      <c r="W1149" s="62"/>
      <c r="X1149" s="415"/>
      <c r="Y1149" s="417"/>
      <c r="Z1149" s="415"/>
      <c r="AA1149" s="417"/>
      <c r="AB1149" s="62"/>
      <c r="AC1149" s="62"/>
      <c r="AD1149" s="62"/>
      <c r="AE1149" s="62"/>
      <c r="AF1149" s="62"/>
      <c r="AG1149" s="62"/>
      <c r="AH1149" s="62"/>
    </row>
    <row r="1150" spans="14:34">
      <c r="N1150" s="415"/>
      <c r="O1150" s="417"/>
      <c r="P1150" s="415"/>
      <c r="Q1150" s="418"/>
      <c r="R1150" s="62"/>
      <c r="S1150" s="62"/>
      <c r="T1150" s="62"/>
      <c r="U1150" s="62"/>
      <c r="V1150" s="417"/>
      <c r="W1150" s="62"/>
      <c r="X1150" s="415"/>
      <c r="Y1150" s="417"/>
      <c r="Z1150" s="415"/>
      <c r="AA1150" s="417"/>
      <c r="AB1150" s="62"/>
      <c r="AC1150" s="62"/>
      <c r="AD1150" s="62"/>
      <c r="AE1150" s="62"/>
      <c r="AF1150" s="62"/>
      <c r="AG1150" s="62"/>
      <c r="AH1150" s="62"/>
    </row>
    <row r="1151" spans="14:34">
      <c r="N1151" s="415"/>
      <c r="O1151" s="417"/>
      <c r="P1151" s="415"/>
      <c r="Q1151" s="418"/>
      <c r="R1151" s="62"/>
      <c r="S1151" s="62"/>
      <c r="T1151" s="62"/>
      <c r="U1151" s="62"/>
      <c r="V1151" s="417"/>
      <c r="W1151" s="62"/>
      <c r="X1151" s="415"/>
      <c r="Y1151" s="417"/>
      <c r="Z1151" s="415"/>
      <c r="AA1151" s="417"/>
      <c r="AB1151" s="62"/>
      <c r="AC1151" s="62"/>
      <c r="AD1151" s="62"/>
      <c r="AE1151" s="62"/>
      <c r="AF1151" s="62"/>
      <c r="AG1151" s="62"/>
      <c r="AH1151" s="62"/>
    </row>
    <row r="1152" spans="14:34">
      <c r="N1152" s="415"/>
      <c r="O1152" s="417"/>
      <c r="P1152" s="415"/>
      <c r="Q1152" s="418"/>
      <c r="R1152" s="62"/>
      <c r="S1152" s="62"/>
      <c r="T1152" s="62"/>
      <c r="U1152" s="62"/>
      <c r="V1152" s="417"/>
      <c r="W1152" s="62"/>
      <c r="X1152" s="415"/>
      <c r="Y1152" s="417"/>
      <c r="Z1152" s="415"/>
      <c r="AA1152" s="417"/>
      <c r="AB1152" s="62"/>
      <c r="AC1152" s="62"/>
      <c r="AD1152" s="62"/>
      <c r="AE1152" s="62"/>
      <c r="AF1152" s="62"/>
      <c r="AG1152" s="62"/>
      <c r="AH1152" s="62"/>
    </row>
    <row r="1153" spans="14:34">
      <c r="N1153" s="415"/>
      <c r="O1153" s="417"/>
      <c r="P1153" s="415"/>
      <c r="Q1153" s="418"/>
      <c r="R1153" s="62"/>
      <c r="S1153" s="62"/>
      <c r="T1153" s="62"/>
      <c r="U1153" s="62"/>
      <c r="V1153" s="417"/>
      <c r="W1153" s="62"/>
      <c r="X1153" s="415"/>
      <c r="Y1153" s="417"/>
      <c r="Z1153" s="415"/>
      <c r="AA1153" s="417"/>
      <c r="AB1153" s="62"/>
      <c r="AC1153" s="62"/>
      <c r="AD1153" s="62"/>
      <c r="AE1153" s="62"/>
      <c r="AF1153" s="62"/>
      <c r="AG1153" s="62"/>
      <c r="AH1153" s="62"/>
    </row>
    <row r="1154" spans="14:34">
      <c r="N1154" s="415"/>
      <c r="O1154" s="417"/>
      <c r="P1154" s="415"/>
      <c r="Q1154" s="418"/>
      <c r="R1154" s="62"/>
      <c r="S1154" s="62"/>
      <c r="T1154" s="62"/>
      <c r="U1154" s="62"/>
      <c r="V1154" s="417"/>
      <c r="W1154" s="62"/>
      <c r="X1154" s="415"/>
      <c r="Y1154" s="417"/>
      <c r="Z1154" s="415"/>
      <c r="AA1154" s="417"/>
      <c r="AB1154" s="62"/>
      <c r="AC1154" s="62"/>
      <c r="AD1154" s="62"/>
      <c r="AE1154" s="62"/>
      <c r="AF1154" s="62"/>
      <c r="AG1154" s="62"/>
      <c r="AH1154" s="62"/>
    </row>
    <row r="1155" spans="14:34">
      <c r="N1155" s="415"/>
      <c r="O1155" s="417"/>
      <c r="P1155" s="415"/>
      <c r="Q1155" s="418"/>
      <c r="R1155" s="62"/>
      <c r="S1155" s="62"/>
      <c r="T1155" s="62"/>
      <c r="U1155" s="62"/>
      <c r="V1155" s="417"/>
      <c r="W1155" s="62"/>
      <c r="X1155" s="415"/>
      <c r="Y1155" s="417"/>
      <c r="Z1155" s="415"/>
      <c r="AA1155" s="417"/>
      <c r="AB1155" s="62"/>
      <c r="AC1155" s="62"/>
      <c r="AD1155" s="62"/>
      <c r="AE1155" s="62"/>
      <c r="AF1155" s="62"/>
      <c r="AG1155" s="62"/>
      <c r="AH1155" s="62"/>
    </row>
    <row r="1156" spans="14:34">
      <c r="N1156" s="415"/>
      <c r="O1156" s="417"/>
      <c r="P1156" s="415"/>
      <c r="Q1156" s="418"/>
      <c r="R1156" s="62"/>
      <c r="S1156" s="62"/>
      <c r="T1156" s="62"/>
      <c r="U1156" s="62"/>
      <c r="V1156" s="417"/>
      <c r="W1156" s="62"/>
      <c r="X1156" s="415"/>
      <c r="Y1156" s="417"/>
      <c r="Z1156" s="415"/>
      <c r="AA1156" s="417"/>
      <c r="AB1156" s="62"/>
      <c r="AC1156" s="62"/>
      <c r="AD1156" s="62"/>
      <c r="AE1156" s="62"/>
      <c r="AF1156" s="62"/>
      <c r="AG1156" s="62"/>
      <c r="AH1156" s="62"/>
    </row>
    <row r="1157" spans="14:34">
      <c r="N1157" s="415"/>
      <c r="O1157" s="417"/>
      <c r="P1157" s="415"/>
      <c r="Q1157" s="418"/>
      <c r="R1157" s="62"/>
      <c r="S1157" s="62"/>
      <c r="T1157" s="62"/>
      <c r="U1157" s="62"/>
      <c r="V1157" s="417"/>
      <c r="W1157" s="62"/>
      <c r="X1157" s="415"/>
      <c r="Y1157" s="417"/>
      <c r="Z1157" s="415"/>
      <c r="AA1157" s="417"/>
      <c r="AB1157" s="62"/>
      <c r="AC1157" s="62"/>
      <c r="AD1157" s="62"/>
      <c r="AE1157" s="62"/>
      <c r="AF1157" s="62"/>
      <c r="AG1157" s="62"/>
      <c r="AH1157" s="62"/>
    </row>
    <row r="1158" spans="14:34">
      <c r="N1158" s="415"/>
      <c r="O1158" s="417"/>
      <c r="P1158" s="415"/>
      <c r="Q1158" s="418"/>
      <c r="R1158" s="62"/>
      <c r="S1158" s="62"/>
      <c r="T1158" s="62"/>
      <c r="U1158" s="62"/>
      <c r="V1158" s="417"/>
      <c r="W1158" s="62"/>
      <c r="X1158" s="415"/>
      <c r="Y1158" s="417"/>
      <c r="Z1158" s="415"/>
      <c r="AA1158" s="417"/>
      <c r="AB1158" s="62"/>
      <c r="AC1158" s="62"/>
      <c r="AD1158" s="62"/>
      <c r="AE1158" s="62"/>
      <c r="AF1158" s="62"/>
      <c r="AG1158" s="62"/>
      <c r="AH1158" s="62"/>
    </row>
    <row r="1159" spans="14:34">
      <c r="N1159" s="415"/>
      <c r="O1159" s="417"/>
      <c r="P1159" s="415"/>
      <c r="Q1159" s="418"/>
      <c r="R1159" s="62"/>
      <c r="S1159" s="62"/>
      <c r="T1159" s="62"/>
      <c r="U1159" s="62"/>
      <c r="V1159" s="417"/>
      <c r="W1159" s="62"/>
      <c r="X1159" s="415"/>
      <c r="Y1159" s="417"/>
      <c r="Z1159" s="415"/>
      <c r="AA1159" s="417"/>
      <c r="AB1159" s="62"/>
      <c r="AC1159" s="62"/>
      <c r="AD1159" s="62"/>
      <c r="AE1159" s="62"/>
      <c r="AF1159" s="62"/>
      <c r="AG1159" s="62"/>
      <c r="AH1159" s="62"/>
    </row>
    <row r="1160" spans="14:34">
      <c r="N1160" s="415"/>
      <c r="O1160" s="417"/>
      <c r="P1160" s="415"/>
      <c r="Q1160" s="418"/>
      <c r="R1160" s="62"/>
      <c r="S1160" s="62"/>
      <c r="T1160" s="62"/>
      <c r="U1160" s="62"/>
      <c r="V1160" s="417"/>
      <c r="W1160" s="62"/>
      <c r="X1160" s="415"/>
      <c r="Y1160" s="417"/>
      <c r="Z1160" s="415"/>
      <c r="AA1160" s="417"/>
      <c r="AB1160" s="62"/>
      <c r="AC1160" s="62"/>
      <c r="AD1160" s="62"/>
      <c r="AE1160" s="62"/>
      <c r="AF1160" s="62"/>
      <c r="AG1160" s="62"/>
      <c r="AH1160" s="62"/>
    </row>
    <row r="1161" spans="14:34">
      <c r="N1161" s="415"/>
      <c r="O1161" s="417"/>
      <c r="P1161" s="415"/>
      <c r="Q1161" s="418"/>
      <c r="R1161" s="62"/>
      <c r="S1161" s="62"/>
      <c r="T1161" s="62"/>
      <c r="U1161" s="62"/>
      <c r="V1161" s="417"/>
      <c r="W1161" s="62"/>
      <c r="X1161" s="415"/>
      <c r="Y1161" s="417"/>
      <c r="Z1161" s="415"/>
      <c r="AA1161" s="417"/>
      <c r="AB1161" s="62"/>
      <c r="AC1161" s="62"/>
      <c r="AD1161" s="62"/>
      <c r="AE1161" s="62"/>
      <c r="AF1161" s="62"/>
      <c r="AG1161" s="62"/>
      <c r="AH1161" s="62"/>
    </row>
    <row r="1162" spans="14:34">
      <c r="N1162" s="415"/>
      <c r="O1162" s="417"/>
      <c r="P1162" s="415"/>
      <c r="Q1162" s="418"/>
      <c r="R1162" s="62"/>
      <c r="S1162" s="62"/>
      <c r="T1162" s="62"/>
      <c r="U1162" s="62"/>
      <c r="V1162" s="417"/>
      <c r="W1162" s="62"/>
      <c r="X1162" s="415"/>
      <c r="Y1162" s="417"/>
      <c r="Z1162" s="415"/>
      <c r="AA1162" s="417"/>
      <c r="AB1162" s="62"/>
      <c r="AC1162" s="62"/>
      <c r="AD1162" s="62"/>
      <c r="AE1162" s="62"/>
      <c r="AF1162" s="62"/>
      <c r="AG1162" s="62"/>
      <c r="AH1162" s="62"/>
    </row>
    <row r="1163" spans="14:34">
      <c r="N1163" s="415"/>
      <c r="O1163" s="417"/>
      <c r="P1163" s="415"/>
      <c r="Q1163" s="418"/>
      <c r="R1163" s="62"/>
      <c r="S1163" s="62"/>
      <c r="T1163" s="62"/>
      <c r="U1163" s="62"/>
      <c r="V1163" s="417"/>
      <c r="W1163" s="62"/>
      <c r="X1163" s="415"/>
      <c r="Y1163" s="417"/>
      <c r="Z1163" s="415"/>
      <c r="AA1163" s="417"/>
      <c r="AB1163" s="62"/>
      <c r="AC1163" s="62"/>
      <c r="AD1163" s="62"/>
      <c r="AE1163" s="62"/>
      <c r="AF1163" s="62"/>
      <c r="AG1163" s="62"/>
      <c r="AH1163" s="62"/>
    </row>
    <row r="1164" spans="14:34">
      <c r="N1164" s="415"/>
      <c r="O1164" s="417"/>
      <c r="P1164" s="415"/>
      <c r="Q1164" s="418"/>
      <c r="R1164" s="62"/>
      <c r="S1164" s="62"/>
      <c r="T1164" s="62"/>
      <c r="U1164" s="62"/>
      <c r="V1164" s="417"/>
      <c r="W1164" s="62"/>
      <c r="X1164" s="415"/>
      <c r="Y1164" s="417"/>
      <c r="Z1164" s="415"/>
      <c r="AA1164" s="417"/>
      <c r="AB1164" s="62"/>
      <c r="AC1164" s="62"/>
      <c r="AD1164" s="62"/>
      <c r="AE1164" s="62"/>
      <c r="AF1164" s="62"/>
      <c r="AG1164" s="62"/>
      <c r="AH1164" s="62"/>
    </row>
    <row r="1165" spans="14:34">
      <c r="N1165" s="415"/>
      <c r="O1165" s="417"/>
      <c r="P1165" s="415"/>
      <c r="Q1165" s="418"/>
      <c r="R1165" s="62"/>
      <c r="S1165" s="62"/>
      <c r="T1165" s="62"/>
      <c r="U1165" s="62"/>
      <c r="V1165" s="417"/>
      <c r="W1165" s="62"/>
      <c r="X1165" s="415"/>
      <c r="Y1165" s="417"/>
      <c r="Z1165" s="415"/>
      <c r="AA1165" s="417"/>
      <c r="AB1165" s="62"/>
      <c r="AC1165" s="62"/>
      <c r="AD1165" s="62"/>
      <c r="AE1165" s="62"/>
      <c r="AF1165" s="62"/>
      <c r="AG1165" s="62"/>
      <c r="AH1165" s="62"/>
    </row>
    <row r="1166" spans="14:34">
      <c r="N1166" s="415"/>
      <c r="O1166" s="417"/>
      <c r="P1166" s="415"/>
      <c r="Q1166" s="418"/>
      <c r="R1166" s="62"/>
      <c r="S1166" s="62"/>
      <c r="T1166" s="62"/>
      <c r="U1166" s="62"/>
      <c r="V1166" s="417"/>
      <c r="W1166" s="62"/>
      <c r="X1166" s="415"/>
      <c r="Y1166" s="417"/>
      <c r="Z1166" s="415"/>
      <c r="AA1166" s="417"/>
      <c r="AB1166" s="62"/>
      <c r="AC1166" s="62"/>
      <c r="AD1166" s="62"/>
      <c r="AE1166" s="62"/>
      <c r="AF1166" s="62"/>
      <c r="AG1166" s="62"/>
      <c r="AH1166" s="62"/>
    </row>
    <row r="1167" spans="14:34">
      <c r="N1167" s="415"/>
      <c r="O1167" s="417"/>
      <c r="P1167" s="415"/>
      <c r="Q1167" s="418"/>
      <c r="R1167" s="62"/>
      <c r="S1167" s="62"/>
      <c r="T1167" s="62"/>
      <c r="U1167" s="62"/>
      <c r="V1167" s="417"/>
      <c r="W1167" s="62"/>
      <c r="X1167" s="415"/>
      <c r="Y1167" s="417"/>
      <c r="Z1167" s="415"/>
      <c r="AA1167" s="417"/>
      <c r="AB1167" s="62"/>
      <c r="AC1167" s="62"/>
      <c r="AD1167" s="62"/>
      <c r="AE1167" s="62"/>
      <c r="AF1167" s="62"/>
      <c r="AG1167" s="62"/>
      <c r="AH1167" s="62"/>
    </row>
    <row r="1168" spans="14:34">
      <c r="N1168" s="415"/>
      <c r="O1168" s="417"/>
      <c r="P1168" s="415"/>
      <c r="Q1168" s="418"/>
      <c r="R1168" s="62"/>
      <c r="S1168" s="62"/>
      <c r="T1168" s="62"/>
      <c r="U1168" s="62"/>
      <c r="V1168" s="417"/>
      <c r="W1168" s="62"/>
      <c r="X1168" s="415"/>
      <c r="Y1168" s="417"/>
      <c r="Z1168" s="415"/>
      <c r="AA1168" s="417"/>
      <c r="AB1168" s="62"/>
      <c r="AC1168" s="62"/>
      <c r="AD1168" s="62"/>
      <c r="AE1168" s="62"/>
      <c r="AF1168" s="62"/>
      <c r="AG1168" s="62"/>
      <c r="AH1168" s="62"/>
    </row>
    <row r="1169" spans="14:34">
      <c r="N1169" s="415"/>
      <c r="O1169" s="417"/>
      <c r="P1169" s="415"/>
      <c r="Q1169" s="418"/>
      <c r="R1169" s="62"/>
      <c r="S1169" s="62"/>
      <c r="T1169" s="62"/>
      <c r="U1169" s="62"/>
      <c r="V1169" s="417"/>
      <c r="W1169" s="62"/>
      <c r="X1169" s="415"/>
      <c r="Y1169" s="417"/>
      <c r="Z1169" s="415"/>
      <c r="AA1169" s="417"/>
      <c r="AB1169" s="62"/>
      <c r="AC1169" s="62"/>
      <c r="AD1169" s="62"/>
      <c r="AE1169" s="62"/>
      <c r="AF1169" s="62"/>
      <c r="AG1169" s="62"/>
      <c r="AH1169" s="62"/>
    </row>
    <row r="1170" spans="14:34">
      <c r="N1170" s="415"/>
      <c r="O1170" s="417"/>
      <c r="P1170" s="415"/>
      <c r="Q1170" s="418"/>
      <c r="R1170" s="62"/>
      <c r="S1170" s="62"/>
      <c r="T1170" s="62"/>
      <c r="U1170" s="62"/>
      <c r="V1170" s="417"/>
      <c r="W1170" s="62"/>
      <c r="X1170" s="415"/>
      <c r="Y1170" s="417"/>
      <c r="Z1170" s="415"/>
      <c r="AA1170" s="417"/>
      <c r="AB1170" s="62"/>
      <c r="AC1170" s="62"/>
      <c r="AD1170" s="62"/>
      <c r="AE1170" s="62"/>
      <c r="AF1170" s="62"/>
      <c r="AG1170" s="62"/>
      <c r="AH1170" s="62"/>
    </row>
    <row r="1171" spans="14:34">
      <c r="N1171" s="415"/>
      <c r="O1171" s="417"/>
      <c r="P1171" s="415"/>
      <c r="Q1171" s="418"/>
      <c r="R1171" s="62"/>
      <c r="S1171" s="62"/>
      <c r="T1171" s="62"/>
      <c r="U1171" s="62"/>
      <c r="V1171" s="417"/>
      <c r="W1171" s="62"/>
      <c r="X1171" s="415"/>
      <c r="Y1171" s="417"/>
      <c r="Z1171" s="415"/>
      <c r="AA1171" s="417"/>
      <c r="AB1171" s="62"/>
      <c r="AC1171" s="62"/>
      <c r="AD1171" s="62"/>
      <c r="AE1171" s="62"/>
      <c r="AF1171" s="62"/>
      <c r="AG1171" s="62"/>
      <c r="AH1171" s="62"/>
    </row>
    <row r="1172" spans="14:34">
      <c r="N1172" s="415"/>
      <c r="O1172" s="417"/>
      <c r="P1172" s="415"/>
      <c r="Q1172" s="418"/>
      <c r="R1172" s="62"/>
      <c r="S1172" s="62"/>
      <c r="T1172" s="62"/>
      <c r="U1172" s="62"/>
      <c r="V1172" s="417"/>
      <c r="W1172" s="62"/>
      <c r="X1172" s="415"/>
      <c r="Y1172" s="417"/>
      <c r="Z1172" s="415"/>
      <c r="AA1172" s="417"/>
      <c r="AB1172" s="62"/>
      <c r="AC1172" s="62"/>
      <c r="AD1172" s="62"/>
      <c r="AE1172" s="62"/>
      <c r="AF1172" s="62"/>
      <c r="AG1172" s="62"/>
      <c r="AH1172" s="62"/>
    </row>
    <row r="1173" spans="14:34">
      <c r="N1173" s="415"/>
      <c r="O1173" s="417"/>
      <c r="P1173" s="415"/>
      <c r="Q1173" s="418"/>
      <c r="R1173" s="62"/>
      <c r="S1173" s="62"/>
      <c r="T1173" s="62"/>
      <c r="U1173" s="62"/>
      <c r="V1173" s="417"/>
      <c r="W1173" s="62"/>
      <c r="X1173" s="415"/>
      <c r="Y1173" s="417"/>
      <c r="Z1173" s="415"/>
      <c r="AA1173" s="417"/>
      <c r="AB1173" s="62"/>
      <c r="AC1173" s="62"/>
      <c r="AD1173" s="62"/>
      <c r="AE1173" s="62"/>
      <c r="AF1173" s="62"/>
      <c r="AG1173" s="62"/>
      <c r="AH1173" s="62"/>
    </row>
    <row r="1174" spans="14:34">
      <c r="N1174" s="415"/>
      <c r="O1174" s="417"/>
      <c r="P1174" s="415"/>
      <c r="Q1174" s="418"/>
      <c r="R1174" s="62"/>
      <c r="S1174" s="62"/>
      <c r="T1174" s="62"/>
      <c r="U1174" s="62"/>
      <c r="V1174" s="417"/>
      <c r="W1174" s="62"/>
      <c r="X1174" s="415"/>
      <c r="Y1174" s="417"/>
      <c r="Z1174" s="415"/>
      <c r="AA1174" s="417"/>
      <c r="AB1174" s="62"/>
      <c r="AC1174" s="62"/>
      <c r="AD1174" s="62"/>
      <c r="AE1174" s="62"/>
      <c r="AF1174" s="62"/>
      <c r="AG1174" s="62"/>
      <c r="AH1174" s="62"/>
    </row>
    <row r="1175" spans="14:34">
      <c r="N1175" s="415"/>
      <c r="O1175" s="417"/>
      <c r="P1175" s="415"/>
      <c r="Q1175" s="418"/>
      <c r="R1175" s="62"/>
      <c r="S1175" s="62"/>
      <c r="T1175" s="62"/>
      <c r="U1175" s="62"/>
      <c r="V1175" s="417"/>
      <c r="W1175" s="62"/>
      <c r="X1175" s="415"/>
      <c r="Y1175" s="417"/>
      <c r="Z1175" s="415"/>
      <c r="AA1175" s="417"/>
      <c r="AB1175" s="62"/>
      <c r="AC1175" s="62"/>
      <c r="AD1175" s="62"/>
      <c r="AE1175" s="62"/>
      <c r="AF1175" s="62"/>
      <c r="AG1175" s="62"/>
      <c r="AH1175" s="62"/>
    </row>
    <row r="1176" spans="14:34">
      <c r="N1176" s="415"/>
      <c r="O1176" s="417"/>
      <c r="P1176" s="415"/>
      <c r="Q1176" s="418"/>
      <c r="R1176" s="62"/>
      <c r="S1176" s="62"/>
      <c r="T1176" s="62"/>
      <c r="U1176" s="62"/>
      <c r="V1176" s="417"/>
      <c r="W1176" s="62"/>
      <c r="X1176" s="415"/>
      <c r="Y1176" s="417"/>
      <c r="Z1176" s="415"/>
      <c r="AA1176" s="417"/>
      <c r="AB1176" s="62"/>
      <c r="AC1176" s="62"/>
      <c r="AD1176" s="62"/>
      <c r="AE1176" s="62"/>
      <c r="AF1176" s="62"/>
      <c r="AG1176" s="62"/>
      <c r="AH1176" s="62"/>
    </row>
    <row r="1177" spans="14:34">
      <c r="N1177" s="415"/>
      <c r="O1177" s="417"/>
      <c r="P1177" s="415"/>
      <c r="Q1177" s="418"/>
      <c r="R1177" s="62"/>
      <c r="S1177" s="62"/>
      <c r="T1177" s="62"/>
      <c r="U1177" s="62"/>
      <c r="V1177" s="417"/>
      <c r="W1177" s="62"/>
      <c r="X1177" s="415"/>
      <c r="Y1177" s="417"/>
      <c r="Z1177" s="415"/>
      <c r="AA1177" s="417"/>
      <c r="AB1177" s="62"/>
      <c r="AC1177" s="62"/>
      <c r="AD1177" s="62"/>
      <c r="AE1177" s="62"/>
      <c r="AF1177" s="62"/>
      <c r="AG1177" s="62"/>
      <c r="AH1177" s="62"/>
    </row>
    <row r="1178" spans="14:34">
      <c r="N1178" s="415"/>
      <c r="O1178" s="417"/>
      <c r="P1178" s="415"/>
      <c r="Q1178" s="418"/>
      <c r="R1178" s="62"/>
      <c r="S1178" s="62"/>
      <c r="T1178" s="62"/>
      <c r="U1178" s="62"/>
      <c r="V1178" s="417"/>
      <c r="W1178" s="62"/>
      <c r="X1178" s="415"/>
      <c r="Y1178" s="417"/>
      <c r="Z1178" s="415"/>
      <c r="AA1178" s="417"/>
      <c r="AB1178" s="62"/>
      <c r="AC1178" s="62"/>
      <c r="AD1178" s="62"/>
      <c r="AE1178" s="62"/>
      <c r="AF1178" s="62"/>
      <c r="AG1178" s="62"/>
      <c r="AH1178" s="62"/>
    </row>
    <row r="1179" spans="14:34">
      <c r="N1179" s="415"/>
      <c r="O1179" s="417"/>
      <c r="P1179" s="415"/>
      <c r="Q1179" s="418"/>
      <c r="R1179" s="62"/>
      <c r="S1179" s="62"/>
      <c r="T1179" s="62"/>
      <c r="U1179" s="62"/>
      <c r="V1179" s="417"/>
      <c r="W1179" s="62"/>
      <c r="X1179" s="415"/>
      <c r="Y1179" s="417"/>
      <c r="Z1179" s="415"/>
      <c r="AA1179" s="417"/>
      <c r="AB1179" s="62"/>
      <c r="AC1179" s="62"/>
      <c r="AD1179" s="62"/>
      <c r="AE1179" s="62"/>
      <c r="AF1179" s="62"/>
      <c r="AG1179" s="62"/>
      <c r="AH1179" s="62"/>
    </row>
    <row r="1180" spans="14:34">
      <c r="N1180" s="415"/>
      <c r="O1180" s="417"/>
      <c r="P1180" s="415"/>
      <c r="Q1180" s="418"/>
      <c r="R1180" s="62"/>
      <c r="S1180" s="62"/>
      <c r="T1180" s="62"/>
      <c r="U1180" s="62"/>
      <c r="V1180" s="417"/>
      <c r="W1180" s="62"/>
      <c r="X1180" s="415"/>
      <c r="Y1180" s="417"/>
      <c r="Z1180" s="415"/>
      <c r="AA1180" s="417"/>
      <c r="AB1180" s="62"/>
      <c r="AC1180" s="62"/>
      <c r="AD1180" s="62"/>
      <c r="AE1180" s="62"/>
      <c r="AF1180" s="62"/>
      <c r="AG1180" s="62"/>
      <c r="AH1180" s="62"/>
    </row>
    <row r="1181" spans="14:34">
      <c r="N1181" s="415"/>
      <c r="O1181" s="417"/>
      <c r="P1181" s="415"/>
      <c r="Q1181" s="418"/>
      <c r="R1181" s="62"/>
      <c r="S1181" s="62"/>
      <c r="T1181" s="62"/>
      <c r="U1181" s="62"/>
      <c r="V1181" s="417"/>
      <c r="W1181" s="62"/>
      <c r="X1181" s="415"/>
      <c r="Y1181" s="417"/>
      <c r="Z1181" s="415"/>
      <c r="AA1181" s="417"/>
      <c r="AB1181" s="62"/>
      <c r="AC1181" s="62"/>
      <c r="AD1181" s="62"/>
      <c r="AE1181" s="62"/>
      <c r="AF1181" s="62"/>
      <c r="AG1181" s="62"/>
      <c r="AH1181" s="62"/>
    </row>
    <row r="1182" spans="14:34">
      <c r="N1182" s="415"/>
      <c r="O1182" s="417"/>
      <c r="P1182" s="415"/>
      <c r="Q1182" s="418"/>
      <c r="R1182" s="62"/>
      <c r="S1182" s="62"/>
      <c r="T1182" s="62"/>
      <c r="U1182" s="62"/>
      <c r="V1182" s="417"/>
      <c r="W1182" s="62"/>
      <c r="X1182" s="415"/>
      <c r="Y1182" s="417"/>
      <c r="Z1182" s="415"/>
      <c r="AA1182" s="417"/>
      <c r="AB1182" s="62"/>
      <c r="AC1182" s="62"/>
      <c r="AD1182" s="62"/>
      <c r="AE1182" s="62"/>
      <c r="AF1182" s="62"/>
      <c r="AG1182" s="62"/>
      <c r="AH1182" s="62"/>
    </row>
    <row r="1183" spans="14:34">
      <c r="N1183" s="415"/>
      <c r="O1183" s="417"/>
      <c r="P1183" s="415"/>
      <c r="Q1183" s="418"/>
      <c r="R1183" s="62"/>
      <c r="S1183" s="62"/>
      <c r="T1183" s="62"/>
      <c r="U1183" s="62"/>
      <c r="V1183" s="417"/>
      <c r="W1183" s="62"/>
      <c r="X1183" s="415"/>
      <c r="Y1183" s="417"/>
      <c r="Z1183" s="415"/>
      <c r="AA1183" s="417"/>
      <c r="AB1183" s="62"/>
      <c r="AC1183" s="62"/>
      <c r="AD1183" s="62"/>
      <c r="AE1183" s="62"/>
      <c r="AF1183" s="62"/>
      <c r="AG1183" s="62"/>
      <c r="AH1183" s="62"/>
    </row>
    <row r="1184" spans="14:34">
      <c r="N1184" s="415"/>
      <c r="O1184" s="417"/>
      <c r="P1184" s="415"/>
      <c r="Q1184" s="418"/>
      <c r="R1184" s="62"/>
      <c r="S1184" s="62"/>
      <c r="T1184" s="62"/>
      <c r="U1184" s="62"/>
      <c r="V1184" s="417"/>
      <c r="W1184" s="62"/>
      <c r="X1184" s="415"/>
      <c r="Y1184" s="417"/>
      <c r="Z1184" s="415"/>
      <c r="AA1184" s="417"/>
      <c r="AB1184" s="62"/>
      <c r="AC1184" s="62"/>
      <c r="AD1184" s="62"/>
      <c r="AE1184" s="62"/>
      <c r="AF1184" s="62"/>
      <c r="AG1184" s="62"/>
      <c r="AH1184" s="62"/>
    </row>
    <row r="1185" spans="14:34">
      <c r="N1185" s="415"/>
      <c r="O1185" s="417"/>
      <c r="P1185" s="415"/>
      <c r="Q1185" s="418"/>
      <c r="R1185" s="62"/>
      <c r="S1185" s="62"/>
      <c r="T1185" s="62"/>
      <c r="U1185" s="62"/>
      <c r="V1185" s="417"/>
      <c r="W1185" s="62"/>
      <c r="X1185" s="415"/>
      <c r="Y1185" s="417"/>
      <c r="Z1185" s="415"/>
      <c r="AA1185" s="417"/>
      <c r="AB1185" s="62"/>
      <c r="AC1185" s="62"/>
      <c r="AD1185" s="62"/>
      <c r="AE1185" s="62"/>
      <c r="AF1185" s="62"/>
      <c r="AG1185" s="62"/>
      <c r="AH1185" s="62"/>
    </row>
    <row r="1186" spans="14:34">
      <c r="N1186" s="415"/>
      <c r="O1186" s="417"/>
      <c r="P1186" s="415"/>
      <c r="Q1186" s="418"/>
      <c r="R1186" s="62"/>
      <c r="S1186" s="62"/>
      <c r="T1186" s="62"/>
      <c r="U1186" s="62"/>
      <c r="V1186" s="417"/>
      <c r="W1186" s="62"/>
      <c r="X1186" s="415"/>
      <c r="Y1186" s="417"/>
      <c r="Z1186" s="415"/>
      <c r="AA1186" s="417"/>
      <c r="AB1186" s="62"/>
      <c r="AC1186" s="62"/>
      <c r="AD1186" s="62"/>
      <c r="AE1186" s="62"/>
      <c r="AF1186" s="62"/>
      <c r="AG1186" s="62"/>
      <c r="AH1186" s="62"/>
    </row>
    <row r="1187" spans="14:34">
      <c r="N1187" s="415"/>
      <c r="O1187" s="417"/>
      <c r="P1187" s="415"/>
      <c r="Q1187" s="418"/>
      <c r="R1187" s="62"/>
      <c r="S1187" s="62"/>
      <c r="T1187" s="62"/>
      <c r="U1187" s="62"/>
      <c r="V1187" s="417"/>
      <c r="W1187" s="62"/>
      <c r="X1187" s="415"/>
      <c r="Y1187" s="417"/>
      <c r="Z1187" s="415"/>
      <c r="AA1187" s="417"/>
      <c r="AB1187" s="62"/>
      <c r="AC1187" s="62"/>
      <c r="AD1187" s="62"/>
      <c r="AE1187" s="62"/>
      <c r="AF1187" s="62"/>
      <c r="AG1187" s="62"/>
      <c r="AH1187" s="62"/>
    </row>
    <row r="1188" spans="14:34">
      <c r="N1188" s="415"/>
      <c r="O1188" s="417"/>
      <c r="P1188" s="415"/>
      <c r="Q1188" s="418"/>
      <c r="R1188" s="62"/>
      <c r="S1188" s="62"/>
      <c r="T1188" s="62"/>
      <c r="U1188" s="62"/>
      <c r="V1188" s="417"/>
      <c r="W1188" s="62"/>
      <c r="X1188" s="415"/>
      <c r="Y1188" s="417"/>
      <c r="Z1188" s="415"/>
      <c r="AA1188" s="417"/>
      <c r="AB1188" s="62"/>
      <c r="AC1188" s="62"/>
      <c r="AD1188" s="62"/>
      <c r="AE1188" s="62"/>
      <c r="AF1188" s="62"/>
      <c r="AG1188" s="62"/>
      <c r="AH1188" s="62"/>
    </row>
    <row r="1189" spans="14:34">
      <c r="N1189" s="415"/>
      <c r="O1189" s="417"/>
      <c r="P1189" s="415"/>
      <c r="Q1189" s="418"/>
      <c r="R1189" s="62"/>
      <c r="S1189" s="62"/>
      <c r="T1189" s="62"/>
      <c r="U1189" s="62"/>
      <c r="V1189" s="417"/>
      <c r="W1189" s="62"/>
      <c r="X1189" s="415"/>
      <c r="Y1189" s="417"/>
      <c r="Z1189" s="415"/>
      <c r="AA1189" s="417"/>
      <c r="AB1189" s="62"/>
      <c r="AC1189" s="62"/>
      <c r="AD1189" s="62"/>
      <c r="AE1189" s="62"/>
      <c r="AF1189" s="62"/>
      <c r="AG1189" s="62"/>
      <c r="AH1189" s="62"/>
    </row>
    <row r="1190" spans="14:34">
      <c r="N1190" s="415"/>
      <c r="O1190" s="417"/>
      <c r="P1190" s="415"/>
      <c r="Q1190" s="418"/>
      <c r="R1190" s="62"/>
      <c r="S1190" s="62"/>
      <c r="T1190" s="62"/>
      <c r="U1190" s="62"/>
      <c r="V1190" s="417"/>
      <c r="W1190" s="62"/>
      <c r="X1190" s="415"/>
      <c r="Y1190" s="417"/>
      <c r="Z1190" s="415"/>
      <c r="AA1190" s="417"/>
      <c r="AB1190" s="62"/>
      <c r="AC1190" s="62"/>
      <c r="AD1190" s="62"/>
      <c r="AE1190" s="62"/>
      <c r="AF1190" s="62"/>
      <c r="AG1190" s="62"/>
      <c r="AH1190" s="62"/>
    </row>
    <row r="1191" spans="14:34">
      <c r="N1191" s="415"/>
      <c r="O1191" s="417"/>
      <c r="P1191" s="415"/>
      <c r="Q1191" s="418"/>
      <c r="R1191" s="62"/>
      <c r="S1191" s="62"/>
      <c r="T1191" s="62"/>
      <c r="U1191" s="62"/>
      <c r="V1191" s="417"/>
      <c r="W1191" s="62"/>
      <c r="X1191" s="415"/>
      <c r="Y1191" s="417"/>
      <c r="Z1191" s="415"/>
      <c r="AA1191" s="417"/>
      <c r="AB1191" s="62"/>
      <c r="AC1191" s="62"/>
      <c r="AD1191" s="62"/>
      <c r="AE1191" s="62"/>
      <c r="AF1191" s="62"/>
      <c r="AG1191" s="62"/>
      <c r="AH1191" s="62"/>
    </row>
    <row r="1192" spans="14:34">
      <c r="N1192" s="415"/>
      <c r="O1192" s="417"/>
      <c r="P1192" s="415"/>
      <c r="Q1192" s="418"/>
      <c r="R1192" s="62"/>
      <c r="S1192" s="62"/>
      <c r="T1192" s="62"/>
      <c r="U1192" s="62"/>
      <c r="V1192" s="417"/>
      <c r="W1192" s="62"/>
      <c r="X1192" s="415"/>
      <c r="Y1192" s="417"/>
      <c r="Z1192" s="415"/>
      <c r="AA1192" s="417"/>
      <c r="AB1192" s="62"/>
      <c r="AC1192" s="62"/>
      <c r="AD1192" s="62"/>
      <c r="AE1192" s="62"/>
      <c r="AF1192" s="62"/>
      <c r="AG1192" s="62"/>
      <c r="AH1192" s="62"/>
    </row>
    <row r="1193" spans="14:34">
      <c r="N1193" s="415"/>
      <c r="O1193" s="417"/>
      <c r="P1193" s="415"/>
      <c r="Q1193" s="418"/>
      <c r="R1193" s="62"/>
      <c r="S1193" s="62"/>
      <c r="T1193" s="62"/>
      <c r="U1193" s="62"/>
      <c r="V1193" s="417"/>
      <c r="W1193" s="62"/>
      <c r="X1193" s="415"/>
      <c r="Y1193" s="417"/>
      <c r="Z1193" s="415"/>
      <c r="AA1193" s="417"/>
      <c r="AB1193" s="62"/>
      <c r="AC1193" s="62"/>
      <c r="AD1193" s="62"/>
      <c r="AE1193" s="62"/>
      <c r="AF1193" s="62"/>
      <c r="AG1193" s="62"/>
      <c r="AH1193" s="62"/>
    </row>
    <row r="1194" spans="14:34">
      <c r="N1194" s="415"/>
      <c r="O1194" s="417"/>
      <c r="P1194" s="415"/>
      <c r="Q1194" s="418"/>
      <c r="R1194" s="62"/>
      <c r="S1194" s="62"/>
      <c r="T1194" s="62"/>
      <c r="U1194" s="62"/>
      <c r="V1194" s="417"/>
      <c r="W1194" s="62"/>
      <c r="X1194" s="415"/>
      <c r="Y1194" s="417"/>
      <c r="Z1194" s="415"/>
      <c r="AA1194" s="417"/>
      <c r="AB1194" s="62"/>
      <c r="AC1194" s="62"/>
      <c r="AD1194" s="62"/>
      <c r="AE1194" s="62"/>
      <c r="AF1194" s="62"/>
      <c r="AG1194" s="62"/>
      <c r="AH1194" s="62"/>
    </row>
    <row r="1195" spans="14:34">
      <c r="N1195" s="415"/>
      <c r="O1195" s="417"/>
      <c r="P1195" s="415"/>
      <c r="Q1195" s="418"/>
      <c r="R1195" s="62"/>
      <c r="S1195" s="62"/>
      <c r="T1195" s="62"/>
      <c r="U1195" s="62"/>
      <c r="V1195" s="417"/>
      <c r="W1195" s="62"/>
      <c r="X1195" s="415"/>
      <c r="Y1195" s="417"/>
      <c r="Z1195" s="415"/>
      <c r="AA1195" s="417"/>
      <c r="AB1195" s="62"/>
      <c r="AC1195" s="62"/>
      <c r="AD1195" s="62"/>
      <c r="AE1195" s="62"/>
      <c r="AF1195" s="62"/>
      <c r="AG1195" s="62"/>
      <c r="AH1195" s="62"/>
    </row>
    <row r="1196" spans="14:34">
      <c r="N1196" s="415"/>
      <c r="O1196" s="417"/>
      <c r="P1196" s="415"/>
      <c r="Q1196" s="418"/>
      <c r="R1196" s="62"/>
      <c r="S1196" s="62"/>
      <c r="T1196" s="62"/>
      <c r="U1196" s="62"/>
      <c r="V1196" s="417"/>
      <c r="W1196" s="62"/>
      <c r="X1196" s="415"/>
      <c r="Y1196" s="417"/>
      <c r="Z1196" s="415"/>
      <c r="AA1196" s="417"/>
      <c r="AB1196" s="62"/>
      <c r="AC1196" s="62"/>
      <c r="AD1196" s="62"/>
      <c r="AE1196" s="62"/>
      <c r="AF1196" s="62"/>
      <c r="AG1196" s="62"/>
      <c r="AH1196" s="62"/>
    </row>
    <row r="1197" spans="14:34">
      <c r="N1197" s="415"/>
      <c r="O1197" s="417"/>
      <c r="P1197" s="415"/>
      <c r="Q1197" s="418"/>
      <c r="R1197" s="62"/>
      <c r="S1197" s="62"/>
      <c r="T1197" s="62"/>
      <c r="U1197" s="62"/>
      <c r="V1197" s="417"/>
      <c r="W1197" s="62"/>
      <c r="X1197" s="415"/>
      <c r="Y1197" s="417"/>
      <c r="Z1197" s="415"/>
      <c r="AA1197" s="417"/>
      <c r="AB1197" s="62"/>
      <c r="AC1197" s="62"/>
      <c r="AD1197" s="62"/>
      <c r="AE1197" s="62"/>
      <c r="AF1197" s="62"/>
      <c r="AG1197" s="62"/>
      <c r="AH1197" s="62"/>
    </row>
    <row r="1198" spans="14:34">
      <c r="N1198" s="415"/>
      <c r="O1198" s="417"/>
      <c r="P1198" s="415"/>
      <c r="Q1198" s="418"/>
      <c r="R1198" s="62"/>
      <c r="S1198" s="62"/>
      <c r="T1198" s="62"/>
      <c r="U1198" s="62"/>
      <c r="V1198" s="417"/>
      <c r="W1198" s="62"/>
      <c r="X1198" s="415"/>
      <c r="Y1198" s="417"/>
      <c r="Z1198" s="415"/>
      <c r="AA1198" s="417"/>
      <c r="AB1198" s="62"/>
      <c r="AC1198" s="62"/>
      <c r="AD1198" s="62"/>
      <c r="AE1198" s="62"/>
      <c r="AF1198" s="62"/>
      <c r="AG1198" s="62"/>
      <c r="AH1198" s="62"/>
    </row>
    <row r="1199" spans="14:34">
      <c r="N1199" s="415"/>
      <c r="O1199" s="417"/>
      <c r="P1199" s="415"/>
      <c r="Q1199" s="418"/>
      <c r="R1199" s="62"/>
      <c r="S1199" s="62"/>
      <c r="T1199" s="62"/>
      <c r="U1199" s="62"/>
      <c r="V1199" s="417"/>
      <c r="W1199" s="62"/>
      <c r="X1199" s="415"/>
      <c r="Y1199" s="417"/>
      <c r="Z1199" s="415"/>
      <c r="AA1199" s="417"/>
      <c r="AB1199" s="62"/>
      <c r="AC1199" s="62"/>
      <c r="AD1199" s="62"/>
      <c r="AE1199" s="62"/>
      <c r="AF1199" s="62"/>
      <c r="AG1199" s="62"/>
      <c r="AH1199" s="62"/>
    </row>
    <row r="1200" spans="14:34">
      <c r="N1200" s="415"/>
      <c r="O1200" s="417"/>
      <c r="P1200" s="415"/>
      <c r="Q1200" s="418"/>
      <c r="R1200" s="62"/>
      <c r="S1200" s="62"/>
      <c r="T1200" s="62"/>
      <c r="U1200" s="62"/>
      <c r="V1200" s="417"/>
      <c r="W1200" s="62"/>
      <c r="X1200" s="415"/>
      <c r="Y1200" s="417"/>
      <c r="Z1200" s="415"/>
      <c r="AA1200" s="417"/>
      <c r="AB1200" s="62"/>
      <c r="AC1200" s="62"/>
      <c r="AD1200" s="62"/>
      <c r="AE1200" s="62"/>
      <c r="AF1200" s="62"/>
      <c r="AG1200" s="62"/>
      <c r="AH1200" s="62"/>
    </row>
    <row r="1201" spans="14:34">
      <c r="N1201" s="415"/>
      <c r="O1201" s="417"/>
      <c r="P1201" s="415"/>
      <c r="Q1201" s="418"/>
      <c r="R1201" s="62"/>
      <c r="S1201" s="62"/>
      <c r="T1201" s="62"/>
      <c r="U1201" s="62"/>
      <c r="V1201" s="417"/>
      <c r="W1201" s="62"/>
      <c r="X1201" s="415"/>
      <c r="Y1201" s="417"/>
      <c r="Z1201" s="415"/>
      <c r="AA1201" s="417"/>
      <c r="AB1201" s="62"/>
      <c r="AC1201" s="62"/>
      <c r="AD1201" s="62"/>
      <c r="AE1201" s="62"/>
      <c r="AF1201" s="62"/>
      <c r="AG1201" s="62"/>
      <c r="AH1201" s="62"/>
    </row>
    <row r="1202" spans="14:34">
      <c r="N1202" s="415"/>
      <c r="O1202" s="417"/>
      <c r="P1202" s="415"/>
      <c r="Q1202" s="418"/>
      <c r="R1202" s="62"/>
      <c r="S1202" s="62"/>
      <c r="T1202" s="62"/>
      <c r="U1202" s="62"/>
      <c r="V1202" s="417"/>
      <c r="W1202" s="62"/>
      <c r="X1202" s="415"/>
      <c r="Y1202" s="417"/>
      <c r="Z1202" s="415"/>
      <c r="AA1202" s="417"/>
      <c r="AB1202" s="62"/>
      <c r="AC1202" s="62"/>
      <c r="AD1202" s="62"/>
      <c r="AE1202" s="62"/>
      <c r="AF1202" s="62"/>
      <c r="AG1202" s="62"/>
      <c r="AH1202" s="62"/>
    </row>
    <row r="1203" spans="14:34">
      <c r="N1203" s="415"/>
      <c r="O1203" s="417"/>
      <c r="P1203" s="415"/>
      <c r="Q1203" s="418"/>
      <c r="R1203" s="62"/>
      <c r="S1203" s="62"/>
      <c r="T1203" s="62"/>
      <c r="U1203" s="62"/>
      <c r="V1203" s="417"/>
      <c r="W1203" s="62"/>
      <c r="X1203" s="415"/>
      <c r="Y1203" s="417"/>
      <c r="Z1203" s="415"/>
      <c r="AA1203" s="417"/>
      <c r="AB1203" s="62"/>
      <c r="AC1203" s="62"/>
      <c r="AD1203" s="62"/>
      <c r="AE1203" s="62"/>
      <c r="AF1203" s="62"/>
      <c r="AG1203" s="62"/>
      <c r="AH1203" s="62"/>
    </row>
    <row r="1204" spans="14:34">
      <c r="N1204" s="415"/>
      <c r="O1204" s="417"/>
      <c r="P1204" s="415"/>
      <c r="Q1204" s="418"/>
      <c r="R1204" s="62"/>
      <c r="S1204" s="62"/>
      <c r="T1204" s="62"/>
      <c r="U1204" s="62"/>
      <c r="V1204" s="417"/>
      <c r="W1204" s="62"/>
      <c r="X1204" s="415"/>
      <c r="Y1204" s="417"/>
      <c r="Z1204" s="415"/>
      <c r="AA1204" s="417"/>
      <c r="AB1204" s="62"/>
      <c r="AC1204" s="62"/>
      <c r="AD1204" s="62"/>
      <c r="AE1204" s="62"/>
      <c r="AF1204" s="62"/>
      <c r="AG1204" s="62"/>
      <c r="AH1204" s="62"/>
    </row>
    <row r="1205" spans="14:34">
      <c r="N1205" s="415"/>
      <c r="O1205" s="417"/>
      <c r="P1205" s="415"/>
      <c r="Q1205" s="418"/>
      <c r="R1205" s="62"/>
      <c r="S1205" s="62"/>
      <c r="T1205" s="62"/>
      <c r="U1205" s="62"/>
      <c r="V1205" s="417"/>
      <c r="W1205" s="62"/>
      <c r="X1205" s="415"/>
      <c r="Y1205" s="417"/>
      <c r="Z1205" s="415"/>
      <c r="AA1205" s="417"/>
      <c r="AB1205" s="62"/>
      <c r="AC1205" s="62"/>
      <c r="AD1205" s="62"/>
      <c r="AE1205" s="62"/>
      <c r="AF1205" s="62"/>
      <c r="AG1205" s="62"/>
      <c r="AH1205" s="62"/>
    </row>
    <row r="1206" spans="14:34">
      <c r="N1206" s="415"/>
      <c r="O1206" s="417"/>
      <c r="P1206" s="415"/>
      <c r="Q1206" s="418"/>
      <c r="R1206" s="62"/>
      <c r="S1206" s="62"/>
      <c r="T1206" s="62"/>
      <c r="U1206" s="62"/>
      <c r="V1206" s="417"/>
      <c r="W1206" s="62"/>
      <c r="X1206" s="415"/>
      <c r="Y1206" s="417"/>
      <c r="Z1206" s="415"/>
      <c r="AA1206" s="417"/>
      <c r="AB1206" s="62"/>
      <c r="AC1206" s="62"/>
      <c r="AD1206" s="62"/>
      <c r="AE1206" s="62"/>
      <c r="AF1206" s="62"/>
      <c r="AG1206" s="62"/>
      <c r="AH1206" s="62"/>
    </row>
    <row r="1207" spans="14:34">
      <c r="N1207" s="415"/>
      <c r="O1207" s="417"/>
      <c r="P1207" s="415"/>
      <c r="Q1207" s="418"/>
      <c r="R1207" s="62"/>
      <c r="S1207" s="62"/>
      <c r="T1207" s="62"/>
      <c r="U1207" s="62"/>
      <c r="V1207" s="417"/>
      <c r="W1207" s="62"/>
      <c r="X1207" s="415"/>
      <c r="Y1207" s="417"/>
      <c r="Z1207" s="415"/>
      <c r="AA1207" s="417"/>
      <c r="AB1207" s="62"/>
      <c r="AC1207" s="62"/>
      <c r="AD1207" s="62"/>
      <c r="AE1207" s="62"/>
      <c r="AF1207" s="62"/>
      <c r="AG1207" s="62"/>
      <c r="AH1207" s="62"/>
    </row>
    <row r="1208" spans="14:34">
      <c r="N1208" s="415"/>
      <c r="O1208" s="417"/>
      <c r="P1208" s="415"/>
      <c r="Q1208" s="418"/>
      <c r="R1208" s="62"/>
      <c r="S1208" s="62"/>
      <c r="T1208" s="62"/>
      <c r="U1208" s="62"/>
      <c r="V1208" s="417"/>
      <c r="W1208" s="62"/>
      <c r="X1208" s="415"/>
      <c r="Y1208" s="417"/>
      <c r="Z1208" s="415"/>
      <c r="AA1208" s="417"/>
      <c r="AB1208" s="62"/>
      <c r="AC1208" s="62"/>
      <c r="AD1208" s="62"/>
      <c r="AE1208" s="62"/>
      <c r="AF1208" s="62"/>
      <c r="AG1208" s="62"/>
      <c r="AH1208" s="62"/>
    </row>
    <row r="1209" spans="14:34">
      <c r="N1209" s="415"/>
      <c r="O1209" s="417"/>
      <c r="P1209" s="415"/>
      <c r="Q1209" s="418"/>
      <c r="R1209" s="62"/>
      <c r="S1209" s="62"/>
      <c r="T1209" s="62"/>
      <c r="U1209" s="62"/>
      <c r="V1209" s="417"/>
      <c r="W1209" s="62"/>
      <c r="X1209" s="415"/>
      <c r="Y1209" s="417"/>
      <c r="Z1209" s="415"/>
      <c r="AA1209" s="417"/>
      <c r="AB1209" s="62"/>
      <c r="AC1209" s="62"/>
      <c r="AD1209" s="62"/>
      <c r="AE1209" s="62"/>
      <c r="AF1209" s="62"/>
      <c r="AG1209" s="62"/>
      <c r="AH1209" s="62"/>
    </row>
    <row r="1210" spans="14:34">
      <c r="N1210" s="415"/>
      <c r="O1210" s="417"/>
      <c r="P1210" s="415"/>
      <c r="Q1210" s="418"/>
      <c r="R1210" s="62"/>
      <c r="S1210" s="62"/>
      <c r="T1210" s="62"/>
      <c r="U1210" s="62"/>
      <c r="V1210" s="417"/>
      <c r="W1210" s="62"/>
      <c r="X1210" s="415"/>
      <c r="Y1210" s="417"/>
      <c r="Z1210" s="415"/>
      <c r="AA1210" s="417"/>
      <c r="AB1210" s="62"/>
      <c r="AC1210" s="62"/>
      <c r="AD1210" s="62"/>
      <c r="AE1210" s="62"/>
      <c r="AF1210" s="62"/>
      <c r="AG1210" s="62"/>
      <c r="AH1210" s="62"/>
    </row>
    <row r="1211" spans="14:34">
      <c r="N1211" s="415"/>
      <c r="O1211" s="417"/>
      <c r="P1211" s="415"/>
      <c r="Q1211" s="418"/>
      <c r="R1211" s="62"/>
      <c r="S1211" s="62"/>
      <c r="T1211" s="62"/>
      <c r="U1211" s="62"/>
      <c r="V1211" s="417"/>
      <c r="W1211" s="62"/>
      <c r="X1211" s="415"/>
      <c r="Y1211" s="417"/>
      <c r="Z1211" s="415"/>
      <c r="AA1211" s="417"/>
      <c r="AB1211" s="62"/>
      <c r="AC1211" s="62"/>
      <c r="AD1211" s="62"/>
      <c r="AE1211" s="62"/>
      <c r="AF1211" s="62"/>
      <c r="AG1211" s="62"/>
      <c r="AH1211" s="62"/>
    </row>
    <row r="1212" spans="14:34">
      <c r="N1212" s="415"/>
      <c r="O1212" s="417"/>
      <c r="P1212" s="415"/>
      <c r="Q1212" s="418"/>
      <c r="R1212" s="62"/>
      <c r="S1212" s="62"/>
      <c r="T1212" s="62"/>
      <c r="U1212" s="62"/>
      <c r="V1212" s="417"/>
      <c r="W1212" s="62"/>
      <c r="X1212" s="415"/>
      <c r="Y1212" s="417"/>
      <c r="Z1212" s="415"/>
      <c r="AA1212" s="417"/>
      <c r="AB1212" s="62"/>
      <c r="AC1212" s="62"/>
      <c r="AD1212" s="62"/>
      <c r="AE1212" s="62"/>
      <c r="AF1212" s="62"/>
      <c r="AG1212" s="62"/>
      <c r="AH1212" s="62"/>
    </row>
    <row r="1213" spans="14:34">
      <c r="N1213" s="415"/>
      <c r="O1213" s="417"/>
      <c r="P1213" s="415"/>
      <c r="Q1213" s="418"/>
      <c r="R1213" s="62"/>
      <c r="S1213" s="62"/>
      <c r="T1213" s="62"/>
      <c r="U1213" s="62"/>
      <c r="V1213" s="417"/>
      <c r="W1213" s="62"/>
      <c r="X1213" s="415"/>
      <c r="Y1213" s="417"/>
      <c r="Z1213" s="415"/>
      <c r="AA1213" s="417"/>
      <c r="AB1213" s="62"/>
      <c r="AC1213" s="62"/>
      <c r="AD1213" s="62"/>
      <c r="AE1213" s="62"/>
      <c r="AF1213" s="62"/>
      <c r="AG1213" s="62"/>
      <c r="AH1213" s="62"/>
    </row>
    <row r="1214" spans="14:34">
      <c r="N1214" s="415"/>
      <c r="O1214" s="417"/>
      <c r="P1214" s="415"/>
      <c r="Q1214" s="418"/>
      <c r="R1214" s="62"/>
      <c r="S1214" s="62"/>
      <c r="T1214" s="62"/>
      <c r="U1214" s="62"/>
      <c r="V1214" s="417"/>
      <c r="W1214" s="62"/>
      <c r="X1214" s="415"/>
      <c r="Y1214" s="417"/>
      <c r="Z1214" s="415"/>
      <c r="AA1214" s="417"/>
      <c r="AB1214" s="62"/>
      <c r="AC1214" s="62"/>
      <c r="AD1214" s="62"/>
      <c r="AE1214" s="62"/>
      <c r="AF1214" s="62"/>
      <c r="AG1214" s="62"/>
      <c r="AH1214" s="62"/>
    </row>
    <row r="1215" spans="14:34">
      <c r="N1215" s="415"/>
      <c r="O1215" s="417"/>
      <c r="P1215" s="415"/>
      <c r="Q1215" s="418"/>
      <c r="R1215" s="62"/>
      <c r="S1215" s="62"/>
      <c r="T1215" s="62"/>
      <c r="U1215" s="62"/>
      <c r="V1215" s="417"/>
      <c r="W1215" s="62"/>
      <c r="X1215" s="415"/>
      <c r="Y1215" s="417"/>
      <c r="Z1215" s="415"/>
      <c r="AA1215" s="417"/>
      <c r="AB1215" s="62"/>
      <c r="AC1215" s="62"/>
      <c r="AD1215" s="62"/>
      <c r="AE1215" s="62"/>
      <c r="AF1215" s="62"/>
      <c r="AG1215" s="62"/>
      <c r="AH1215" s="62"/>
    </row>
    <row r="1216" spans="14:34">
      <c r="N1216" s="415"/>
      <c r="O1216" s="417"/>
      <c r="P1216" s="415"/>
      <c r="Q1216" s="418"/>
      <c r="R1216" s="62"/>
      <c r="S1216" s="62"/>
      <c r="T1216" s="62"/>
      <c r="U1216" s="62"/>
      <c r="V1216" s="417"/>
      <c r="W1216" s="62"/>
      <c r="X1216" s="415"/>
      <c r="Y1216" s="417"/>
      <c r="Z1216" s="415"/>
      <c r="AA1216" s="417"/>
      <c r="AB1216" s="62"/>
      <c r="AC1216" s="62"/>
      <c r="AD1216" s="62"/>
      <c r="AE1216" s="62"/>
      <c r="AF1216" s="62"/>
      <c r="AG1216" s="62"/>
      <c r="AH1216" s="62"/>
    </row>
    <row r="1217" spans="14:34">
      <c r="N1217" s="415"/>
      <c r="O1217" s="417"/>
      <c r="P1217" s="415"/>
      <c r="Q1217" s="418"/>
      <c r="R1217" s="62"/>
      <c r="S1217" s="62"/>
      <c r="T1217" s="62"/>
      <c r="U1217" s="62"/>
      <c r="V1217" s="417"/>
      <c r="W1217" s="62"/>
      <c r="X1217" s="415"/>
      <c r="Y1217" s="417"/>
      <c r="Z1217" s="415"/>
      <c r="AA1217" s="417"/>
      <c r="AB1217" s="62"/>
      <c r="AC1217" s="62"/>
      <c r="AD1217" s="62"/>
      <c r="AE1217" s="62"/>
      <c r="AF1217" s="62"/>
      <c r="AG1217" s="62"/>
      <c r="AH1217" s="62"/>
    </row>
    <row r="1218" spans="14:34">
      <c r="N1218" s="415"/>
      <c r="O1218" s="417"/>
      <c r="P1218" s="415"/>
      <c r="Q1218" s="418"/>
      <c r="R1218" s="62"/>
      <c r="S1218" s="62"/>
      <c r="T1218" s="62"/>
      <c r="U1218" s="62"/>
      <c r="V1218" s="417"/>
      <c r="W1218" s="62"/>
      <c r="X1218" s="415"/>
      <c r="Y1218" s="417"/>
      <c r="Z1218" s="415"/>
      <c r="AA1218" s="417"/>
      <c r="AB1218" s="62"/>
      <c r="AC1218" s="62"/>
      <c r="AD1218" s="62"/>
      <c r="AE1218" s="62"/>
      <c r="AF1218" s="62"/>
      <c r="AG1218" s="62"/>
      <c r="AH1218" s="62"/>
    </row>
    <row r="1219" spans="14:34">
      <c r="N1219" s="415"/>
      <c r="O1219" s="417"/>
      <c r="P1219" s="415"/>
      <c r="Q1219" s="418"/>
      <c r="R1219" s="62"/>
      <c r="S1219" s="62"/>
      <c r="T1219" s="62"/>
      <c r="U1219" s="62"/>
      <c r="V1219" s="417"/>
      <c r="W1219" s="62"/>
      <c r="X1219" s="415"/>
      <c r="Y1219" s="417"/>
      <c r="Z1219" s="415"/>
      <c r="AA1219" s="417"/>
      <c r="AB1219" s="62"/>
      <c r="AC1219" s="62"/>
      <c r="AD1219" s="62"/>
      <c r="AE1219" s="62"/>
      <c r="AF1219" s="62"/>
      <c r="AG1219" s="62"/>
      <c r="AH1219" s="62"/>
    </row>
    <row r="1220" spans="14:34">
      <c r="N1220" s="415"/>
      <c r="O1220" s="417"/>
      <c r="P1220" s="415"/>
      <c r="Q1220" s="418"/>
      <c r="R1220" s="62"/>
      <c r="S1220" s="62"/>
      <c r="T1220" s="62"/>
      <c r="U1220" s="62"/>
      <c r="V1220" s="417"/>
      <c r="W1220" s="62"/>
      <c r="X1220" s="415"/>
      <c r="Y1220" s="417"/>
      <c r="Z1220" s="415"/>
      <c r="AA1220" s="417"/>
      <c r="AB1220" s="62"/>
      <c r="AC1220" s="62"/>
      <c r="AD1220" s="62"/>
      <c r="AE1220" s="62"/>
      <c r="AF1220" s="62"/>
      <c r="AG1220" s="62"/>
      <c r="AH1220" s="62"/>
    </row>
    <row r="1221" spans="14:34">
      <c r="N1221" s="415"/>
      <c r="O1221" s="417"/>
      <c r="P1221" s="415"/>
      <c r="Q1221" s="418"/>
      <c r="R1221" s="62"/>
      <c r="S1221" s="62"/>
      <c r="T1221" s="62"/>
      <c r="U1221" s="62"/>
      <c r="V1221" s="417"/>
      <c r="W1221" s="62"/>
      <c r="X1221" s="415"/>
      <c r="Y1221" s="417"/>
      <c r="Z1221" s="415"/>
      <c r="AA1221" s="417"/>
      <c r="AB1221" s="62"/>
      <c r="AC1221" s="62"/>
      <c r="AD1221" s="62"/>
      <c r="AE1221" s="62"/>
      <c r="AF1221" s="62"/>
      <c r="AG1221" s="62"/>
      <c r="AH1221" s="62"/>
    </row>
    <row r="1222" spans="14:34">
      <c r="N1222" s="415"/>
      <c r="O1222" s="417"/>
      <c r="P1222" s="415"/>
      <c r="Q1222" s="418"/>
      <c r="R1222" s="62"/>
      <c r="S1222" s="62"/>
      <c r="T1222" s="62"/>
      <c r="U1222" s="62"/>
      <c r="V1222" s="417"/>
      <c r="W1222" s="62"/>
      <c r="X1222" s="415"/>
      <c r="Y1222" s="417"/>
      <c r="Z1222" s="415"/>
      <c r="AA1222" s="417"/>
      <c r="AB1222" s="62"/>
      <c r="AC1222" s="62"/>
      <c r="AD1222" s="62"/>
      <c r="AE1222" s="62"/>
      <c r="AF1222" s="62"/>
      <c r="AG1222" s="62"/>
      <c r="AH1222" s="62"/>
    </row>
    <row r="1223" spans="14:34">
      <c r="N1223" s="415"/>
      <c r="O1223" s="417"/>
      <c r="P1223" s="415"/>
      <c r="Q1223" s="418"/>
      <c r="R1223" s="62"/>
      <c r="S1223" s="62"/>
      <c r="T1223" s="62"/>
      <c r="U1223" s="62"/>
      <c r="V1223" s="417"/>
      <c r="W1223" s="62"/>
      <c r="X1223" s="415"/>
      <c r="Y1223" s="417"/>
      <c r="Z1223" s="415"/>
      <c r="AA1223" s="417"/>
      <c r="AB1223" s="62"/>
      <c r="AC1223" s="62"/>
      <c r="AD1223" s="62"/>
      <c r="AE1223" s="62"/>
      <c r="AF1223" s="62"/>
      <c r="AG1223" s="62"/>
      <c r="AH1223" s="62"/>
    </row>
    <row r="1224" spans="14:34">
      <c r="N1224" s="415"/>
      <c r="O1224" s="417"/>
      <c r="P1224" s="415"/>
      <c r="Q1224" s="418"/>
      <c r="R1224" s="62"/>
      <c r="S1224" s="62"/>
      <c r="T1224" s="62"/>
      <c r="U1224" s="62"/>
      <c r="V1224" s="417"/>
      <c r="W1224" s="62"/>
      <c r="X1224" s="415"/>
      <c r="Y1224" s="417"/>
      <c r="Z1224" s="415"/>
      <c r="AA1224" s="417"/>
      <c r="AB1224" s="62"/>
      <c r="AC1224" s="62"/>
      <c r="AD1224" s="62"/>
      <c r="AE1224" s="62"/>
      <c r="AF1224" s="62"/>
      <c r="AG1224" s="62"/>
      <c r="AH1224" s="62"/>
    </row>
    <row r="1225" spans="14:34">
      <c r="N1225" s="415"/>
      <c r="O1225" s="417"/>
      <c r="P1225" s="415"/>
      <c r="Q1225" s="418"/>
      <c r="R1225" s="62"/>
      <c r="S1225" s="62"/>
      <c r="T1225" s="62"/>
      <c r="U1225" s="62"/>
      <c r="V1225" s="417"/>
      <c r="W1225" s="62"/>
      <c r="X1225" s="415"/>
      <c r="Y1225" s="417"/>
      <c r="Z1225" s="415"/>
      <c r="AA1225" s="417"/>
      <c r="AB1225" s="62"/>
      <c r="AC1225" s="62"/>
      <c r="AD1225" s="62"/>
      <c r="AE1225" s="62"/>
      <c r="AF1225" s="62"/>
      <c r="AG1225" s="62"/>
      <c r="AH1225" s="62"/>
    </row>
    <row r="1226" spans="14:34">
      <c r="N1226" s="415"/>
      <c r="O1226" s="417"/>
      <c r="P1226" s="415"/>
      <c r="Q1226" s="418"/>
      <c r="R1226" s="62"/>
      <c r="S1226" s="62"/>
      <c r="T1226" s="62"/>
      <c r="U1226" s="62"/>
      <c r="V1226" s="417"/>
      <c r="W1226" s="62"/>
      <c r="X1226" s="415"/>
      <c r="Y1226" s="417"/>
      <c r="Z1226" s="415"/>
      <c r="AA1226" s="417"/>
      <c r="AB1226" s="62"/>
      <c r="AC1226" s="62"/>
      <c r="AD1226" s="62"/>
      <c r="AE1226" s="62"/>
      <c r="AF1226" s="62"/>
      <c r="AG1226" s="62"/>
      <c r="AH1226" s="62"/>
    </row>
    <row r="1227" spans="14:34">
      <c r="N1227" s="415"/>
      <c r="O1227" s="417"/>
      <c r="P1227" s="415"/>
      <c r="Q1227" s="418"/>
      <c r="R1227" s="62"/>
      <c r="S1227" s="62"/>
      <c r="T1227" s="62"/>
      <c r="U1227" s="62"/>
      <c r="V1227" s="417"/>
      <c r="W1227" s="62"/>
      <c r="X1227" s="415"/>
      <c r="Y1227" s="417"/>
      <c r="Z1227" s="415"/>
      <c r="AA1227" s="417"/>
      <c r="AB1227" s="62"/>
      <c r="AC1227" s="62"/>
      <c r="AD1227" s="62"/>
      <c r="AE1227" s="62"/>
      <c r="AF1227" s="62"/>
      <c r="AG1227" s="62"/>
      <c r="AH1227" s="62"/>
    </row>
    <row r="1228" spans="14:34">
      <c r="N1228" s="415"/>
      <c r="O1228" s="417"/>
      <c r="P1228" s="415"/>
      <c r="Q1228" s="418"/>
      <c r="R1228" s="62"/>
      <c r="S1228" s="62"/>
      <c r="T1228" s="62"/>
      <c r="U1228" s="62"/>
      <c r="V1228" s="417"/>
      <c r="W1228" s="62"/>
      <c r="X1228" s="415"/>
      <c r="Y1228" s="417"/>
      <c r="Z1228" s="415"/>
      <c r="AA1228" s="417"/>
      <c r="AB1228" s="62"/>
      <c r="AC1228" s="62"/>
      <c r="AD1228" s="62"/>
      <c r="AE1228" s="62"/>
      <c r="AF1228" s="62"/>
      <c r="AG1228" s="62"/>
      <c r="AH1228" s="62"/>
    </row>
    <row r="1229" spans="14:34">
      <c r="N1229" s="415"/>
      <c r="O1229" s="417"/>
      <c r="P1229" s="415"/>
      <c r="Q1229" s="418"/>
      <c r="R1229" s="62"/>
      <c r="S1229" s="62"/>
      <c r="T1229" s="62"/>
      <c r="U1229" s="62"/>
      <c r="V1229" s="417"/>
      <c r="W1229" s="62"/>
      <c r="X1229" s="415"/>
      <c r="Y1229" s="417"/>
      <c r="Z1229" s="415"/>
      <c r="AA1229" s="417"/>
      <c r="AB1229" s="62"/>
      <c r="AC1229" s="62"/>
      <c r="AD1229" s="62"/>
      <c r="AE1229" s="62"/>
      <c r="AF1229" s="62"/>
      <c r="AG1229" s="62"/>
      <c r="AH1229" s="62"/>
    </row>
    <row r="1230" spans="14:34">
      <c r="N1230" s="415"/>
      <c r="O1230" s="417"/>
      <c r="P1230" s="415"/>
      <c r="Q1230" s="418"/>
      <c r="R1230" s="62"/>
      <c r="S1230" s="62"/>
      <c r="T1230" s="62"/>
      <c r="U1230" s="62"/>
      <c r="V1230" s="417"/>
      <c r="W1230" s="62"/>
      <c r="X1230" s="415"/>
      <c r="Y1230" s="417"/>
      <c r="Z1230" s="415"/>
      <c r="AA1230" s="417"/>
      <c r="AB1230" s="62"/>
      <c r="AC1230" s="62"/>
      <c r="AD1230" s="62"/>
      <c r="AE1230" s="62"/>
      <c r="AF1230" s="62"/>
      <c r="AG1230" s="62"/>
      <c r="AH1230" s="62"/>
    </row>
    <row r="1231" spans="14:34">
      <c r="N1231" s="415"/>
      <c r="O1231" s="417"/>
      <c r="P1231" s="415"/>
      <c r="Q1231" s="418"/>
      <c r="R1231" s="62"/>
      <c r="S1231" s="62"/>
      <c r="T1231" s="62"/>
      <c r="U1231" s="62"/>
      <c r="V1231" s="417"/>
      <c r="W1231" s="62"/>
      <c r="X1231" s="415"/>
      <c r="Y1231" s="417"/>
      <c r="Z1231" s="415"/>
      <c r="AA1231" s="417"/>
      <c r="AB1231" s="62"/>
      <c r="AC1231" s="62"/>
      <c r="AD1231" s="62"/>
      <c r="AE1231" s="62"/>
      <c r="AF1231" s="62"/>
      <c r="AG1231" s="62"/>
      <c r="AH1231" s="62"/>
    </row>
    <row r="1232" spans="14:34">
      <c r="N1232" s="415"/>
      <c r="O1232" s="417"/>
      <c r="P1232" s="415"/>
      <c r="Q1232" s="418"/>
      <c r="R1232" s="62"/>
      <c r="S1232" s="62"/>
      <c r="T1232" s="62"/>
      <c r="U1232" s="62"/>
      <c r="V1232" s="417"/>
      <c r="W1232" s="62"/>
      <c r="X1232" s="415"/>
      <c r="Y1232" s="417"/>
      <c r="Z1232" s="415"/>
      <c r="AA1232" s="417"/>
      <c r="AB1232" s="62"/>
      <c r="AC1232" s="62"/>
      <c r="AD1232" s="62"/>
      <c r="AE1232" s="62"/>
      <c r="AF1232" s="62"/>
      <c r="AG1232" s="62"/>
      <c r="AH1232" s="62"/>
    </row>
    <row r="1233" spans="14:34">
      <c r="N1233" s="415"/>
      <c r="O1233" s="417"/>
      <c r="P1233" s="415"/>
      <c r="Q1233" s="418"/>
      <c r="R1233" s="62"/>
      <c r="S1233" s="62"/>
      <c r="T1233" s="62"/>
      <c r="U1233" s="62"/>
      <c r="V1233" s="417"/>
      <c r="W1233" s="62"/>
      <c r="X1233" s="415"/>
      <c r="Y1233" s="417"/>
      <c r="Z1233" s="415"/>
      <c r="AA1233" s="417"/>
      <c r="AB1233" s="62"/>
      <c r="AC1233" s="62"/>
      <c r="AD1233" s="62"/>
      <c r="AE1233" s="62"/>
      <c r="AF1233" s="62"/>
      <c r="AG1233" s="62"/>
      <c r="AH1233" s="62"/>
    </row>
    <row r="1234" spans="14:34">
      <c r="N1234" s="415"/>
      <c r="O1234" s="417"/>
      <c r="P1234" s="415"/>
      <c r="Q1234" s="418"/>
      <c r="R1234" s="62"/>
      <c r="S1234" s="62"/>
      <c r="T1234" s="62"/>
      <c r="U1234" s="62"/>
      <c r="V1234" s="417"/>
      <c r="W1234" s="62"/>
      <c r="X1234" s="415"/>
      <c r="Y1234" s="417"/>
      <c r="Z1234" s="415"/>
      <c r="AA1234" s="417"/>
      <c r="AB1234" s="62"/>
      <c r="AC1234" s="62"/>
      <c r="AD1234" s="62"/>
      <c r="AE1234" s="62"/>
      <c r="AF1234" s="62"/>
      <c r="AG1234" s="62"/>
      <c r="AH1234" s="62"/>
    </row>
    <row r="1235" spans="14:34">
      <c r="N1235" s="415"/>
      <c r="O1235" s="417"/>
      <c r="P1235" s="415"/>
      <c r="Q1235" s="418"/>
      <c r="R1235" s="62"/>
      <c r="S1235" s="62"/>
      <c r="T1235" s="62"/>
      <c r="U1235" s="62"/>
      <c r="V1235" s="417"/>
      <c r="W1235" s="62"/>
      <c r="X1235" s="415"/>
      <c r="Y1235" s="417"/>
      <c r="Z1235" s="415"/>
      <c r="AA1235" s="417"/>
      <c r="AB1235" s="62"/>
      <c r="AC1235" s="62"/>
      <c r="AD1235" s="62"/>
      <c r="AE1235" s="62"/>
      <c r="AF1235" s="62"/>
      <c r="AG1235" s="62"/>
      <c r="AH1235" s="62"/>
    </row>
    <row r="1236" spans="14:34">
      <c r="N1236" s="415"/>
      <c r="O1236" s="417"/>
      <c r="P1236" s="415"/>
      <c r="Q1236" s="418"/>
      <c r="R1236" s="62"/>
      <c r="S1236" s="62"/>
      <c r="T1236" s="62"/>
      <c r="U1236" s="62"/>
      <c r="V1236" s="417"/>
      <c r="W1236" s="62"/>
      <c r="X1236" s="415"/>
      <c r="Y1236" s="417"/>
      <c r="Z1236" s="415"/>
      <c r="AA1236" s="417"/>
      <c r="AB1236" s="62"/>
      <c r="AC1236" s="62"/>
      <c r="AD1236" s="62"/>
      <c r="AE1236" s="62"/>
      <c r="AF1236" s="62"/>
      <c r="AG1236" s="62"/>
      <c r="AH1236" s="62"/>
    </row>
    <row r="1237" spans="14:34">
      <c r="N1237" s="415"/>
      <c r="O1237" s="417"/>
      <c r="P1237" s="415"/>
      <c r="Q1237" s="418"/>
      <c r="R1237" s="62"/>
      <c r="S1237" s="62"/>
      <c r="T1237" s="62"/>
      <c r="U1237" s="62"/>
      <c r="V1237" s="417"/>
      <c r="W1237" s="62"/>
      <c r="X1237" s="415"/>
      <c r="Y1237" s="417"/>
      <c r="Z1237" s="415"/>
      <c r="AA1237" s="417"/>
      <c r="AB1237" s="62"/>
      <c r="AC1237" s="62"/>
      <c r="AD1237" s="62"/>
      <c r="AE1237" s="62"/>
      <c r="AF1237" s="62"/>
      <c r="AG1237" s="62"/>
      <c r="AH1237" s="62"/>
    </row>
    <row r="1238" spans="14:34">
      <c r="N1238" s="415"/>
      <c r="O1238" s="417"/>
      <c r="P1238" s="415"/>
      <c r="Q1238" s="418"/>
      <c r="R1238" s="62"/>
      <c r="S1238" s="62"/>
      <c r="T1238" s="62"/>
      <c r="U1238" s="62"/>
      <c r="V1238" s="417"/>
      <c r="W1238" s="62"/>
      <c r="X1238" s="415"/>
      <c r="Y1238" s="417"/>
      <c r="Z1238" s="415"/>
      <c r="AA1238" s="417"/>
      <c r="AB1238" s="62"/>
      <c r="AC1238" s="62"/>
      <c r="AD1238" s="62"/>
      <c r="AE1238" s="62"/>
      <c r="AF1238" s="62"/>
      <c r="AG1238" s="62"/>
      <c r="AH1238" s="62"/>
    </row>
    <row r="1239" spans="14:34">
      <c r="N1239" s="415"/>
      <c r="O1239" s="417"/>
      <c r="P1239" s="415"/>
      <c r="Q1239" s="418"/>
      <c r="R1239" s="62"/>
      <c r="S1239" s="62"/>
      <c r="T1239" s="62"/>
      <c r="U1239" s="62"/>
      <c r="V1239" s="417"/>
      <c r="W1239" s="62"/>
      <c r="X1239" s="415"/>
      <c r="Y1239" s="417"/>
      <c r="Z1239" s="415"/>
      <c r="AA1239" s="417"/>
      <c r="AB1239" s="62"/>
      <c r="AC1239" s="62"/>
      <c r="AD1239" s="62"/>
      <c r="AE1239" s="62"/>
      <c r="AF1239" s="62"/>
      <c r="AG1239" s="62"/>
      <c r="AH1239" s="62"/>
    </row>
    <row r="1240" spans="14:34">
      <c r="N1240" s="415"/>
      <c r="O1240" s="417"/>
      <c r="P1240" s="415"/>
      <c r="Q1240" s="418"/>
      <c r="R1240" s="62"/>
      <c r="S1240" s="62"/>
      <c r="T1240" s="62"/>
      <c r="U1240" s="62"/>
      <c r="V1240" s="417"/>
      <c r="W1240" s="62"/>
      <c r="X1240" s="415"/>
      <c r="Y1240" s="417"/>
      <c r="Z1240" s="415"/>
      <c r="AA1240" s="417"/>
      <c r="AB1240" s="62"/>
      <c r="AC1240" s="62"/>
      <c r="AD1240" s="62"/>
      <c r="AE1240" s="62"/>
      <c r="AF1240" s="62"/>
      <c r="AG1240" s="62"/>
      <c r="AH1240" s="62"/>
    </row>
    <row r="1241" spans="14:34">
      <c r="N1241" s="415"/>
      <c r="O1241" s="417"/>
      <c r="P1241" s="415"/>
      <c r="Q1241" s="418"/>
      <c r="R1241" s="62"/>
      <c r="S1241" s="62"/>
      <c r="T1241" s="62"/>
      <c r="U1241" s="62"/>
      <c r="V1241" s="417"/>
      <c r="W1241" s="62"/>
      <c r="X1241" s="415"/>
      <c r="Y1241" s="417"/>
      <c r="Z1241" s="415"/>
      <c r="AA1241" s="417"/>
      <c r="AB1241" s="62"/>
      <c r="AC1241" s="62"/>
      <c r="AD1241" s="62"/>
      <c r="AE1241" s="62"/>
      <c r="AF1241" s="62"/>
      <c r="AG1241" s="62"/>
      <c r="AH1241" s="62"/>
    </row>
    <row r="1242" spans="14:34">
      <c r="N1242" s="415"/>
      <c r="O1242" s="417"/>
      <c r="P1242" s="415"/>
      <c r="Q1242" s="418"/>
      <c r="R1242" s="62"/>
      <c r="S1242" s="62"/>
      <c r="T1242" s="62"/>
      <c r="U1242" s="62"/>
      <c r="V1242" s="417"/>
      <c r="W1242" s="62"/>
      <c r="X1242" s="415"/>
      <c r="Y1242" s="417"/>
      <c r="Z1242" s="415"/>
      <c r="AA1242" s="417"/>
      <c r="AB1242" s="62"/>
      <c r="AC1242" s="62"/>
      <c r="AD1242" s="62"/>
      <c r="AE1242" s="62"/>
      <c r="AF1242" s="62"/>
      <c r="AG1242" s="62"/>
      <c r="AH1242" s="62"/>
    </row>
    <row r="1243" spans="14:34">
      <c r="N1243" s="415"/>
      <c r="O1243" s="417"/>
      <c r="P1243" s="415"/>
      <c r="Q1243" s="418"/>
      <c r="R1243" s="62"/>
      <c r="S1243" s="62"/>
      <c r="T1243" s="62"/>
      <c r="U1243" s="62"/>
      <c r="V1243" s="417"/>
      <c r="W1243" s="62"/>
      <c r="X1243" s="415"/>
      <c r="Y1243" s="417"/>
      <c r="Z1243" s="415"/>
      <c r="AA1243" s="417"/>
      <c r="AB1243" s="62"/>
      <c r="AC1243" s="62"/>
      <c r="AD1243" s="62"/>
      <c r="AE1243" s="62"/>
      <c r="AF1243" s="62"/>
      <c r="AG1243" s="62"/>
      <c r="AH1243" s="62"/>
    </row>
    <row r="1244" spans="14:34">
      <c r="N1244" s="415"/>
      <c r="O1244" s="417"/>
      <c r="P1244" s="415"/>
      <c r="Q1244" s="418"/>
      <c r="R1244" s="62"/>
      <c r="S1244" s="62"/>
      <c r="T1244" s="62"/>
      <c r="U1244" s="62"/>
      <c r="V1244" s="417"/>
      <c r="W1244" s="62"/>
      <c r="X1244" s="415"/>
      <c r="Y1244" s="417"/>
      <c r="Z1244" s="415"/>
      <c r="AA1244" s="417"/>
      <c r="AB1244" s="62"/>
      <c r="AC1244" s="62"/>
      <c r="AD1244" s="62"/>
      <c r="AE1244" s="62"/>
      <c r="AF1244" s="62"/>
      <c r="AG1244" s="62"/>
      <c r="AH1244" s="62"/>
    </row>
    <row r="1245" spans="14:34">
      <c r="N1245" s="415"/>
      <c r="O1245" s="417"/>
      <c r="P1245" s="415"/>
      <c r="Q1245" s="418"/>
      <c r="R1245" s="62"/>
      <c r="S1245" s="62"/>
      <c r="T1245" s="62"/>
      <c r="U1245" s="62"/>
      <c r="V1245" s="417"/>
      <c r="W1245" s="62"/>
      <c r="X1245" s="415"/>
      <c r="Y1245" s="417"/>
      <c r="Z1245" s="415"/>
      <c r="AA1245" s="417"/>
      <c r="AB1245" s="62"/>
      <c r="AC1245" s="62"/>
      <c r="AD1245" s="62"/>
      <c r="AE1245" s="62"/>
      <c r="AF1245" s="62"/>
      <c r="AG1245" s="62"/>
      <c r="AH1245" s="62"/>
    </row>
    <row r="1246" spans="14:34">
      <c r="N1246" s="415"/>
      <c r="O1246" s="417"/>
      <c r="P1246" s="415"/>
      <c r="Q1246" s="418"/>
      <c r="R1246" s="62"/>
      <c r="S1246" s="62"/>
      <c r="T1246" s="62"/>
      <c r="U1246" s="62"/>
      <c r="V1246" s="417"/>
      <c r="W1246" s="62"/>
      <c r="X1246" s="415"/>
      <c r="Y1246" s="417"/>
      <c r="Z1246" s="415"/>
      <c r="AA1246" s="417"/>
      <c r="AB1246" s="62"/>
      <c r="AC1246" s="62"/>
      <c r="AD1246" s="62"/>
      <c r="AE1246" s="62"/>
      <c r="AF1246" s="62"/>
      <c r="AG1246" s="62"/>
      <c r="AH1246" s="62"/>
    </row>
    <row r="1247" spans="14:34">
      <c r="N1247" s="415"/>
      <c r="O1247" s="417"/>
      <c r="P1247" s="415"/>
      <c r="Q1247" s="418"/>
      <c r="R1247" s="62"/>
      <c r="S1247" s="62"/>
      <c r="T1247" s="62"/>
      <c r="U1247" s="62"/>
      <c r="V1247" s="417"/>
      <c r="W1247" s="62"/>
      <c r="X1247" s="415"/>
      <c r="Y1247" s="417"/>
      <c r="Z1247" s="415"/>
      <c r="AA1247" s="417"/>
      <c r="AB1247" s="62"/>
      <c r="AC1247" s="62"/>
      <c r="AD1247" s="62"/>
      <c r="AE1247" s="62"/>
      <c r="AF1247" s="62"/>
      <c r="AG1247" s="62"/>
      <c r="AH1247" s="62"/>
    </row>
    <row r="1248" spans="14:34">
      <c r="N1248" s="415"/>
      <c r="O1248" s="417"/>
      <c r="P1248" s="415"/>
      <c r="Q1248" s="418"/>
      <c r="R1248" s="62"/>
      <c r="S1248" s="62"/>
      <c r="T1248" s="62"/>
      <c r="U1248" s="62"/>
      <c r="V1248" s="417"/>
      <c r="W1248" s="62"/>
      <c r="X1248" s="415"/>
      <c r="Y1248" s="417"/>
      <c r="Z1248" s="415"/>
      <c r="AA1248" s="417"/>
      <c r="AB1248" s="62"/>
      <c r="AC1248" s="62"/>
      <c r="AD1248" s="62"/>
      <c r="AE1248" s="62"/>
      <c r="AF1248" s="62"/>
      <c r="AG1248" s="62"/>
      <c r="AH1248" s="62"/>
    </row>
    <row r="1249" spans="14:34">
      <c r="N1249" s="415"/>
      <c r="O1249" s="417"/>
      <c r="P1249" s="415"/>
      <c r="Q1249" s="418"/>
      <c r="R1249" s="62"/>
      <c r="S1249" s="62"/>
      <c r="T1249" s="62"/>
      <c r="U1249" s="62"/>
      <c r="V1249" s="417"/>
      <c r="W1249" s="62"/>
      <c r="X1249" s="415"/>
      <c r="Y1249" s="417"/>
      <c r="Z1249" s="415"/>
      <c r="AA1249" s="417"/>
      <c r="AB1249" s="62"/>
      <c r="AC1249" s="62"/>
      <c r="AD1249" s="62"/>
      <c r="AE1249" s="62"/>
      <c r="AF1249" s="62"/>
      <c r="AG1249" s="62"/>
      <c r="AH1249" s="62"/>
    </row>
    <row r="1250" spans="14:34">
      <c r="N1250" s="415"/>
      <c r="O1250" s="417"/>
      <c r="P1250" s="415"/>
      <c r="Q1250" s="418"/>
      <c r="R1250" s="62"/>
      <c r="S1250" s="62"/>
      <c r="T1250" s="62"/>
      <c r="U1250" s="62"/>
      <c r="V1250" s="417"/>
      <c r="W1250" s="62"/>
      <c r="X1250" s="415"/>
      <c r="Y1250" s="417"/>
      <c r="Z1250" s="415"/>
      <c r="AA1250" s="417"/>
      <c r="AB1250" s="62"/>
      <c r="AC1250" s="62"/>
      <c r="AD1250" s="62"/>
      <c r="AE1250" s="62"/>
      <c r="AF1250" s="62"/>
      <c r="AG1250" s="62"/>
      <c r="AH1250" s="62"/>
    </row>
    <row r="1251" spans="14:34">
      <c r="N1251" s="415"/>
      <c r="O1251" s="417"/>
      <c r="P1251" s="415"/>
      <c r="Q1251" s="418"/>
      <c r="R1251" s="62"/>
      <c r="S1251" s="62"/>
      <c r="T1251" s="62"/>
      <c r="U1251" s="62"/>
      <c r="V1251" s="417"/>
      <c r="W1251" s="62"/>
      <c r="X1251" s="415"/>
      <c r="Y1251" s="417"/>
      <c r="Z1251" s="415"/>
      <c r="AA1251" s="417"/>
      <c r="AB1251" s="62"/>
      <c r="AC1251" s="62"/>
      <c r="AD1251" s="62"/>
      <c r="AE1251" s="62"/>
      <c r="AF1251" s="62"/>
      <c r="AG1251" s="62"/>
      <c r="AH1251" s="62"/>
    </row>
    <row r="1252" spans="14:34">
      <c r="N1252" s="415"/>
      <c r="O1252" s="417"/>
      <c r="P1252" s="415"/>
      <c r="Q1252" s="418"/>
      <c r="R1252" s="62"/>
      <c r="S1252" s="62"/>
      <c r="T1252" s="62"/>
      <c r="U1252" s="62"/>
      <c r="V1252" s="417"/>
      <c r="W1252" s="62"/>
      <c r="X1252" s="415"/>
      <c r="Y1252" s="417"/>
      <c r="Z1252" s="415"/>
      <c r="AA1252" s="417"/>
      <c r="AB1252" s="62"/>
      <c r="AC1252" s="62"/>
      <c r="AD1252" s="62"/>
      <c r="AE1252" s="62"/>
      <c r="AF1252" s="62"/>
      <c r="AG1252" s="62"/>
      <c r="AH1252" s="62"/>
    </row>
    <row r="1253" spans="14:34">
      <c r="N1253" s="415"/>
      <c r="O1253" s="417"/>
      <c r="P1253" s="415"/>
      <c r="Q1253" s="418"/>
      <c r="R1253" s="62"/>
      <c r="S1253" s="62"/>
      <c r="T1253" s="62"/>
      <c r="U1253" s="62"/>
      <c r="V1253" s="417"/>
      <c r="W1253" s="62"/>
      <c r="X1253" s="415"/>
      <c r="Y1253" s="417"/>
      <c r="Z1253" s="415"/>
      <c r="AA1253" s="417"/>
      <c r="AB1253" s="62"/>
      <c r="AC1253" s="62"/>
      <c r="AD1253" s="62"/>
      <c r="AE1253" s="62"/>
      <c r="AF1253" s="62"/>
      <c r="AG1253" s="62"/>
      <c r="AH1253" s="62"/>
    </row>
    <row r="1254" spans="14:34">
      <c r="N1254" s="415"/>
      <c r="O1254" s="417"/>
      <c r="P1254" s="415"/>
      <c r="Q1254" s="418"/>
      <c r="R1254" s="62"/>
      <c r="S1254" s="62"/>
      <c r="T1254" s="62"/>
      <c r="U1254" s="62"/>
      <c r="V1254" s="417"/>
      <c r="W1254" s="62"/>
      <c r="X1254" s="415"/>
      <c r="Y1254" s="417"/>
      <c r="Z1254" s="415"/>
      <c r="AA1254" s="417"/>
      <c r="AB1254" s="62"/>
      <c r="AC1254" s="62"/>
      <c r="AD1254" s="62"/>
      <c r="AE1254" s="62"/>
      <c r="AF1254" s="62"/>
      <c r="AG1254" s="62"/>
      <c r="AH1254" s="62"/>
    </row>
    <row r="1255" spans="14:34">
      <c r="N1255" s="415"/>
      <c r="O1255" s="417"/>
      <c r="P1255" s="415"/>
      <c r="Q1255" s="418"/>
      <c r="R1255" s="62"/>
      <c r="S1255" s="62"/>
      <c r="T1255" s="62"/>
      <c r="U1255" s="62"/>
      <c r="V1255" s="417"/>
      <c r="W1255" s="62"/>
      <c r="X1255" s="415"/>
      <c r="Y1255" s="417"/>
      <c r="Z1255" s="415"/>
      <c r="AA1255" s="417"/>
      <c r="AB1255" s="62"/>
      <c r="AC1255" s="62"/>
      <c r="AD1255" s="62"/>
      <c r="AE1255" s="62"/>
      <c r="AF1255" s="62"/>
      <c r="AG1255" s="62"/>
      <c r="AH1255" s="62"/>
    </row>
    <row r="1256" spans="14:34">
      <c r="N1256" s="415"/>
      <c r="O1256" s="417"/>
      <c r="P1256" s="415"/>
      <c r="Q1256" s="418"/>
      <c r="R1256" s="62"/>
      <c r="S1256" s="62"/>
      <c r="T1256" s="62"/>
      <c r="U1256" s="62"/>
      <c r="V1256" s="417"/>
      <c r="W1256" s="62"/>
      <c r="X1256" s="415"/>
      <c r="Y1256" s="417"/>
      <c r="Z1256" s="415"/>
      <c r="AA1256" s="417"/>
      <c r="AB1256" s="62"/>
      <c r="AC1256" s="62"/>
      <c r="AD1256" s="62"/>
      <c r="AE1256" s="62"/>
      <c r="AF1256" s="62"/>
      <c r="AG1256" s="62"/>
      <c r="AH1256" s="62"/>
    </row>
    <row r="1257" spans="14:34">
      <c r="N1257" s="415"/>
      <c r="O1257" s="417"/>
      <c r="P1257" s="415"/>
      <c r="Q1257" s="418"/>
      <c r="R1257" s="62"/>
      <c r="S1257" s="62"/>
      <c r="T1257" s="62"/>
      <c r="U1257" s="62"/>
      <c r="V1257" s="417"/>
      <c r="W1257" s="62"/>
      <c r="X1257" s="415"/>
      <c r="Y1257" s="417"/>
      <c r="Z1257" s="415"/>
      <c r="AA1257" s="417"/>
      <c r="AB1257" s="62"/>
      <c r="AC1257" s="62"/>
      <c r="AD1257" s="62"/>
      <c r="AE1257" s="62"/>
      <c r="AF1257" s="62"/>
      <c r="AG1257" s="62"/>
      <c r="AH1257" s="62"/>
    </row>
    <row r="1258" spans="14:34">
      <c r="N1258" s="415"/>
      <c r="O1258" s="417"/>
      <c r="P1258" s="415"/>
      <c r="Q1258" s="418"/>
      <c r="R1258" s="62"/>
      <c r="S1258" s="62"/>
      <c r="T1258" s="62"/>
      <c r="U1258" s="62"/>
      <c r="V1258" s="417"/>
      <c r="W1258" s="62"/>
      <c r="X1258" s="415"/>
      <c r="Y1258" s="417"/>
      <c r="Z1258" s="415"/>
      <c r="AA1258" s="417"/>
      <c r="AB1258" s="62"/>
      <c r="AC1258" s="62"/>
      <c r="AD1258" s="62"/>
      <c r="AE1258" s="62"/>
      <c r="AF1258" s="62"/>
      <c r="AG1258" s="62"/>
      <c r="AH1258" s="62"/>
    </row>
    <row r="1259" spans="14:34">
      <c r="N1259" s="415"/>
      <c r="O1259" s="417"/>
      <c r="P1259" s="415"/>
      <c r="Q1259" s="418"/>
      <c r="R1259" s="62"/>
      <c r="S1259" s="62"/>
      <c r="T1259" s="62"/>
      <c r="U1259" s="62"/>
      <c r="V1259" s="417"/>
      <c r="W1259" s="62"/>
      <c r="X1259" s="415"/>
      <c r="Y1259" s="417"/>
      <c r="Z1259" s="415"/>
      <c r="AA1259" s="417"/>
      <c r="AB1259" s="62"/>
      <c r="AC1259" s="62"/>
      <c r="AD1259" s="62"/>
      <c r="AE1259" s="62"/>
      <c r="AF1259" s="62"/>
      <c r="AG1259" s="62"/>
      <c r="AH1259" s="62"/>
    </row>
    <row r="1260" spans="14:34">
      <c r="N1260" s="415"/>
      <c r="O1260" s="417"/>
      <c r="P1260" s="415"/>
      <c r="Q1260" s="418"/>
      <c r="R1260" s="62"/>
      <c r="S1260" s="62"/>
      <c r="T1260" s="62"/>
      <c r="U1260" s="62"/>
      <c r="V1260" s="417"/>
      <c r="W1260" s="62"/>
      <c r="X1260" s="415"/>
      <c r="Y1260" s="417"/>
      <c r="Z1260" s="415"/>
      <c r="AA1260" s="417"/>
      <c r="AB1260" s="62"/>
      <c r="AC1260" s="62"/>
      <c r="AD1260" s="62"/>
      <c r="AE1260" s="62"/>
      <c r="AF1260" s="62"/>
      <c r="AG1260" s="62"/>
      <c r="AH1260" s="62"/>
    </row>
    <row r="1261" spans="14:34">
      <c r="N1261" s="415"/>
      <c r="O1261" s="417"/>
      <c r="P1261" s="415"/>
      <c r="Q1261" s="418"/>
      <c r="R1261" s="62"/>
      <c r="S1261" s="62"/>
      <c r="T1261" s="62"/>
      <c r="U1261" s="62"/>
      <c r="V1261" s="417"/>
      <c r="W1261" s="62"/>
      <c r="X1261" s="415"/>
      <c r="Y1261" s="417"/>
      <c r="Z1261" s="415"/>
      <c r="AA1261" s="417"/>
      <c r="AB1261" s="62"/>
      <c r="AC1261" s="62"/>
      <c r="AD1261" s="62"/>
      <c r="AE1261" s="62"/>
      <c r="AF1261" s="62"/>
      <c r="AG1261" s="62"/>
      <c r="AH1261" s="62"/>
    </row>
    <row r="1262" spans="14:34">
      <c r="N1262" s="415"/>
      <c r="O1262" s="417"/>
      <c r="P1262" s="415"/>
      <c r="Q1262" s="418"/>
      <c r="R1262" s="62"/>
      <c r="S1262" s="62"/>
      <c r="T1262" s="62"/>
      <c r="U1262" s="62"/>
      <c r="V1262" s="417"/>
      <c r="W1262" s="62"/>
      <c r="X1262" s="415"/>
      <c r="Y1262" s="417"/>
      <c r="Z1262" s="415"/>
      <c r="AA1262" s="417"/>
      <c r="AB1262" s="62"/>
      <c r="AC1262" s="62"/>
      <c r="AD1262" s="62"/>
      <c r="AE1262" s="62"/>
      <c r="AF1262" s="62"/>
      <c r="AG1262" s="62"/>
      <c r="AH1262" s="62"/>
    </row>
    <row r="1263" spans="14:34">
      <c r="N1263" s="415"/>
      <c r="O1263" s="417"/>
      <c r="P1263" s="415"/>
      <c r="Q1263" s="418"/>
      <c r="R1263" s="62"/>
      <c r="S1263" s="62"/>
      <c r="T1263" s="62"/>
      <c r="U1263" s="62"/>
      <c r="V1263" s="417"/>
      <c r="W1263" s="62"/>
      <c r="X1263" s="415"/>
      <c r="Y1263" s="417"/>
      <c r="Z1263" s="415"/>
      <c r="AA1263" s="417"/>
      <c r="AB1263" s="62"/>
      <c r="AC1263" s="62"/>
      <c r="AD1263" s="62"/>
      <c r="AE1263" s="62"/>
      <c r="AF1263" s="62"/>
      <c r="AG1263" s="62"/>
      <c r="AH1263" s="62"/>
    </row>
    <row r="1264" spans="14:34">
      <c r="N1264" s="415"/>
      <c r="O1264" s="417"/>
      <c r="P1264" s="415"/>
      <c r="Q1264" s="418"/>
      <c r="R1264" s="62"/>
      <c r="S1264" s="62"/>
      <c r="T1264" s="62"/>
      <c r="U1264" s="62"/>
      <c r="V1264" s="417"/>
      <c r="W1264" s="62"/>
      <c r="X1264" s="415"/>
      <c r="Y1264" s="417"/>
      <c r="Z1264" s="415"/>
      <c r="AA1264" s="417"/>
      <c r="AB1264" s="62"/>
      <c r="AC1264" s="62"/>
      <c r="AD1264" s="62"/>
      <c r="AE1264" s="62"/>
      <c r="AF1264" s="62"/>
      <c r="AG1264" s="62"/>
      <c r="AH1264" s="62"/>
    </row>
    <row r="1265" spans="14:34">
      <c r="N1265" s="415"/>
      <c r="O1265" s="417"/>
      <c r="P1265" s="415"/>
      <c r="Q1265" s="418"/>
      <c r="R1265" s="62"/>
      <c r="S1265" s="62"/>
      <c r="T1265" s="62"/>
      <c r="U1265" s="62"/>
      <c r="V1265" s="417"/>
      <c r="W1265" s="62"/>
      <c r="X1265" s="415"/>
      <c r="Y1265" s="417"/>
      <c r="Z1265" s="415"/>
      <c r="AA1265" s="417"/>
      <c r="AB1265" s="62"/>
      <c r="AC1265" s="62"/>
      <c r="AD1265" s="62"/>
      <c r="AE1265" s="62"/>
      <c r="AF1265" s="62"/>
      <c r="AG1265" s="62"/>
      <c r="AH1265" s="62"/>
    </row>
    <row r="1266" spans="14:34">
      <c r="N1266" s="415"/>
      <c r="O1266" s="417"/>
      <c r="P1266" s="415"/>
      <c r="Q1266" s="418"/>
      <c r="R1266" s="62"/>
      <c r="S1266" s="62"/>
      <c r="T1266" s="62"/>
      <c r="U1266" s="62"/>
      <c r="V1266" s="417"/>
      <c r="W1266" s="62"/>
      <c r="X1266" s="415"/>
      <c r="Y1266" s="417"/>
      <c r="Z1266" s="415"/>
      <c r="AA1266" s="417"/>
      <c r="AB1266" s="62"/>
      <c r="AC1266" s="62"/>
      <c r="AD1266" s="62"/>
      <c r="AE1266" s="62"/>
      <c r="AF1266" s="62"/>
      <c r="AG1266" s="62"/>
      <c r="AH1266" s="62"/>
    </row>
    <row r="1267" spans="14:34">
      <c r="N1267" s="415"/>
      <c r="O1267" s="417"/>
      <c r="P1267" s="415"/>
      <c r="Q1267" s="418"/>
      <c r="R1267" s="62"/>
      <c r="S1267" s="62"/>
      <c r="T1267" s="62"/>
      <c r="U1267" s="62"/>
      <c r="V1267" s="417"/>
      <c r="W1267" s="62"/>
      <c r="X1267" s="415"/>
      <c r="Y1267" s="417"/>
      <c r="Z1267" s="415"/>
      <c r="AA1267" s="417"/>
      <c r="AB1267" s="62"/>
      <c r="AC1267" s="62"/>
      <c r="AD1267" s="62"/>
      <c r="AE1267" s="62"/>
      <c r="AF1267" s="62"/>
      <c r="AG1267" s="62"/>
      <c r="AH1267" s="62"/>
    </row>
    <row r="1268" spans="14:34">
      <c r="N1268" s="415"/>
      <c r="O1268" s="417"/>
      <c r="P1268" s="415"/>
      <c r="Q1268" s="418"/>
      <c r="R1268" s="62"/>
      <c r="S1268" s="62"/>
      <c r="T1268" s="62"/>
      <c r="U1268" s="62"/>
      <c r="V1268" s="417"/>
      <c r="W1268" s="62"/>
      <c r="X1268" s="415"/>
      <c r="Y1268" s="417"/>
      <c r="Z1268" s="415"/>
      <c r="AA1268" s="417"/>
      <c r="AB1268" s="62"/>
      <c r="AC1268" s="62"/>
      <c r="AD1268" s="62"/>
      <c r="AE1268" s="62"/>
      <c r="AF1268" s="62"/>
      <c r="AG1268" s="62"/>
      <c r="AH1268" s="62"/>
    </row>
    <row r="1269" spans="14:34">
      <c r="N1269" s="415"/>
      <c r="O1269" s="417"/>
      <c r="P1269" s="415"/>
      <c r="Q1269" s="418"/>
      <c r="R1269" s="62"/>
      <c r="S1269" s="62"/>
      <c r="T1269" s="62"/>
      <c r="U1269" s="62"/>
      <c r="V1269" s="417"/>
      <c r="W1269" s="62"/>
      <c r="X1269" s="415"/>
      <c r="Y1269" s="417"/>
      <c r="Z1269" s="415"/>
      <c r="AA1269" s="417"/>
      <c r="AB1269" s="62"/>
      <c r="AC1269" s="62"/>
      <c r="AD1269" s="62"/>
      <c r="AE1269" s="62"/>
      <c r="AF1269" s="62"/>
      <c r="AG1269" s="62"/>
      <c r="AH1269" s="62"/>
    </row>
    <row r="1270" spans="14:34">
      <c r="N1270" s="415"/>
      <c r="O1270" s="417"/>
      <c r="P1270" s="415"/>
      <c r="Q1270" s="418"/>
      <c r="R1270" s="62"/>
      <c r="S1270" s="62"/>
      <c r="T1270" s="62"/>
      <c r="U1270" s="62"/>
      <c r="V1270" s="417"/>
      <c r="W1270" s="62"/>
      <c r="X1270" s="415"/>
      <c r="Y1270" s="417"/>
      <c r="Z1270" s="415"/>
      <c r="AA1270" s="417"/>
      <c r="AB1270" s="62"/>
      <c r="AC1270" s="62"/>
      <c r="AD1270" s="62"/>
      <c r="AE1270" s="62"/>
      <c r="AF1270" s="62"/>
      <c r="AG1270" s="62"/>
      <c r="AH1270" s="62"/>
    </row>
    <row r="1271" spans="14:34">
      <c r="N1271" s="415"/>
      <c r="O1271" s="417"/>
      <c r="P1271" s="415"/>
      <c r="Q1271" s="418"/>
      <c r="R1271" s="62"/>
      <c r="S1271" s="62"/>
      <c r="T1271" s="62"/>
      <c r="U1271" s="62"/>
      <c r="V1271" s="417"/>
      <c r="W1271" s="62"/>
      <c r="X1271" s="415"/>
      <c r="Y1271" s="417"/>
      <c r="Z1271" s="415"/>
      <c r="AA1271" s="417"/>
      <c r="AB1271" s="62"/>
      <c r="AC1271" s="62"/>
      <c r="AD1271" s="62"/>
      <c r="AE1271" s="62"/>
      <c r="AF1271" s="62"/>
      <c r="AG1271" s="62"/>
      <c r="AH1271" s="62"/>
    </row>
    <row r="1272" spans="14:34">
      <c r="N1272" s="415"/>
      <c r="O1272" s="417"/>
      <c r="P1272" s="415"/>
      <c r="Q1272" s="418"/>
      <c r="R1272" s="62"/>
      <c r="S1272" s="62"/>
      <c r="T1272" s="62"/>
      <c r="U1272" s="62"/>
      <c r="V1272" s="417"/>
      <c r="W1272" s="62"/>
      <c r="X1272" s="415"/>
      <c r="Y1272" s="417"/>
      <c r="Z1272" s="415"/>
      <c r="AA1272" s="417"/>
      <c r="AB1272" s="62"/>
      <c r="AC1272" s="62"/>
      <c r="AD1272" s="62"/>
      <c r="AE1272" s="62"/>
      <c r="AF1272" s="62"/>
      <c r="AG1272" s="62"/>
      <c r="AH1272" s="62"/>
    </row>
    <row r="1273" spans="14:34">
      <c r="N1273" s="415"/>
      <c r="O1273" s="417"/>
      <c r="P1273" s="415"/>
      <c r="Q1273" s="418"/>
      <c r="R1273" s="62"/>
      <c r="S1273" s="62"/>
      <c r="T1273" s="62"/>
      <c r="U1273" s="62"/>
      <c r="V1273" s="417"/>
      <c r="W1273" s="62"/>
      <c r="X1273" s="415"/>
      <c r="Y1273" s="417"/>
      <c r="Z1273" s="415"/>
      <c r="AA1273" s="417"/>
      <c r="AB1273" s="62"/>
      <c r="AC1273" s="62"/>
      <c r="AD1273" s="62"/>
      <c r="AE1273" s="62"/>
      <c r="AF1273" s="62"/>
      <c r="AG1273" s="62"/>
      <c r="AH1273" s="62"/>
    </row>
    <row r="1274" spans="14:34">
      <c r="N1274" s="415"/>
      <c r="O1274" s="417"/>
      <c r="P1274" s="415"/>
      <c r="Q1274" s="418"/>
      <c r="R1274" s="62"/>
      <c r="S1274" s="62"/>
      <c r="T1274" s="62"/>
      <c r="U1274" s="62"/>
      <c r="V1274" s="417"/>
      <c r="W1274" s="62"/>
      <c r="X1274" s="415"/>
      <c r="Y1274" s="417"/>
      <c r="Z1274" s="415"/>
      <c r="AA1274" s="417"/>
      <c r="AB1274" s="62"/>
      <c r="AC1274" s="62"/>
      <c r="AD1274" s="62"/>
      <c r="AE1274" s="62"/>
      <c r="AF1274" s="62"/>
      <c r="AG1274" s="62"/>
      <c r="AH1274" s="62"/>
    </row>
    <row r="1275" spans="14:34">
      <c r="N1275" s="415"/>
      <c r="O1275" s="417"/>
      <c r="P1275" s="415"/>
      <c r="Q1275" s="418"/>
      <c r="R1275" s="62"/>
      <c r="S1275" s="62"/>
      <c r="T1275" s="62"/>
      <c r="U1275" s="62"/>
      <c r="V1275" s="417"/>
      <c r="W1275" s="62"/>
      <c r="X1275" s="415"/>
      <c r="Y1275" s="417"/>
      <c r="Z1275" s="415"/>
      <c r="AA1275" s="417"/>
      <c r="AB1275" s="62"/>
      <c r="AC1275" s="62"/>
      <c r="AD1275" s="62"/>
      <c r="AE1275" s="62"/>
      <c r="AF1275" s="62"/>
      <c r="AG1275" s="62"/>
      <c r="AH1275" s="62"/>
    </row>
    <row r="1276" spans="14:34">
      <c r="N1276" s="415"/>
      <c r="O1276" s="417"/>
      <c r="P1276" s="415"/>
      <c r="Q1276" s="418"/>
      <c r="R1276" s="62"/>
      <c r="S1276" s="62"/>
      <c r="T1276" s="62"/>
      <c r="U1276" s="62"/>
      <c r="V1276" s="417"/>
      <c r="W1276" s="62"/>
      <c r="X1276" s="415"/>
      <c r="Y1276" s="417"/>
      <c r="Z1276" s="415"/>
      <c r="AA1276" s="417"/>
      <c r="AB1276" s="62"/>
      <c r="AC1276" s="62"/>
      <c r="AD1276" s="62"/>
      <c r="AE1276" s="62"/>
      <c r="AF1276" s="62"/>
      <c r="AG1276" s="62"/>
      <c r="AH1276" s="62"/>
    </row>
    <row r="1277" spans="14:34">
      <c r="N1277" s="415"/>
      <c r="O1277" s="417"/>
      <c r="P1277" s="415"/>
      <c r="Q1277" s="418"/>
      <c r="R1277" s="62"/>
      <c r="S1277" s="62"/>
      <c r="T1277" s="62"/>
      <c r="U1277" s="62"/>
      <c r="V1277" s="417"/>
      <c r="W1277" s="62"/>
      <c r="X1277" s="415"/>
      <c r="Y1277" s="417"/>
      <c r="Z1277" s="415"/>
      <c r="AA1277" s="417"/>
      <c r="AB1277" s="62"/>
      <c r="AC1277" s="62"/>
      <c r="AD1277" s="62"/>
      <c r="AE1277" s="62"/>
      <c r="AF1277" s="62"/>
      <c r="AG1277" s="62"/>
      <c r="AH1277" s="62"/>
    </row>
    <row r="1278" spans="14:34">
      <c r="N1278" s="415"/>
      <c r="O1278" s="417"/>
      <c r="P1278" s="415"/>
      <c r="Q1278" s="418"/>
      <c r="R1278" s="62"/>
      <c r="S1278" s="62"/>
      <c r="T1278" s="62"/>
      <c r="U1278" s="62"/>
      <c r="V1278" s="417"/>
      <c r="W1278" s="62"/>
      <c r="X1278" s="415"/>
      <c r="Y1278" s="417"/>
      <c r="Z1278" s="415"/>
      <c r="AA1278" s="417"/>
      <c r="AB1278" s="62"/>
      <c r="AC1278" s="62"/>
      <c r="AD1278" s="62"/>
      <c r="AE1278" s="62"/>
      <c r="AF1278" s="62"/>
      <c r="AG1278" s="62"/>
      <c r="AH1278" s="62"/>
    </row>
    <row r="1279" spans="14:34">
      <c r="N1279" s="415"/>
      <c r="O1279" s="417"/>
      <c r="P1279" s="415"/>
      <c r="Q1279" s="418"/>
      <c r="R1279" s="62"/>
      <c r="S1279" s="62"/>
      <c r="T1279" s="62"/>
      <c r="U1279" s="62"/>
      <c r="V1279" s="417"/>
      <c r="W1279" s="62"/>
      <c r="X1279" s="415"/>
      <c r="Y1279" s="417"/>
      <c r="Z1279" s="415"/>
      <c r="AA1279" s="417"/>
      <c r="AB1279" s="62"/>
      <c r="AC1279" s="62"/>
      <c r="AD1279" s="62"/>
      <c r="AE1279" s="62"/>
      <c r="AF1279" s="62"/>
      <c r="AG1279" s="62"/>
      <c r="AH1279" s="62"/>
    </row>
    <row r="1280" spans="14:34">
      <c r="N1280" s="415"/>
      <c r="O1280" s="417"/>
      <c r="P1280" s="415"/>
      <c r="Q1280" s="418"/>
      <c r="R1280" s="62"/>
      <c r="S1280" s="62"/>
      <c r="T1280" s="62"/>
      <c r="U1280" s="62"/>
      <c r="V1280" s="417"/>
      <c r="W1280" s="62"/>
      <c r="X1280" s="415"/>
      <c r="Y1280" s="417"/>
      <c r="Z1280" s="415"/>
      <c r="AA1280" s="417"/>
      <c r="AB1280" s="62"/>
      <c r="AC1280" s="62"/>
      <c r="AD1280" s="62"/>
      <c r="AE1280" s="62"/>
      <c r="AF1280" s="62"/>
      <c r="AG1280" s="62"/>
      <c r="AH1280" s="62"/>
    </row>
    <row r="1281" spans="14:34">
      <c r="N1281" s="415"/>
      <c r="O1281" s="417"/>
      <c r="P1281" s="415"/>
      <c r="Q1281" s="418"/>
      <c r="R1281" s="62"/>
      <c r="S1281" s="62"/>
      <c r="T1281" s="62"/>
      <c r="U1281" s="62"/>
      <c r="V1281" s="417"/>
      <c r="W1281" s="62"/>
      <c r="X1281" s="415"/>
      <c r="Y1281" s="417"/>
      <c r="Z1281" s="415"/>
      <c r="AA1281" s="417"/>
      <c r="AB1281" s="62"/>
      <c r="AC1281" s="62"/>
      <c r="AD1281" s="62"/>
      <c r="AE1281" s="62"/>
      <c r="AF1281" s="62"/>
      <c r="AG1281" s="62"/>
      <c r="AH1281" s="62"/>
    </row>
    <row r="1282" spans="14:34">
      <c r="N1282" s="415"/>
      <c r="O1282" s="417"/>
      <c r="P1282" s="415"/>
      <c r="Q1282" s="418"/>
      <c r="R1282" s="62"/>
      <c r="S1282" s="62"/>
      <c r="T1282" s="62"/>
      <c r="U1282" s="62"/>
      <c r="V1282" s="417"/>
      <c r="W1282" s="62"/>
      <c r="X1282" s="415"/>
      <c r="Y1282" s="417"/>
      <c r="Z1282" s="415"/>
      <c r="AA1282" s="417"/>
      <c r="AB1282" s="62"/>
      <c r="AC1282" s="62"/>
      <c r="AD1282" s="62"/>
      <c r="AE1282" s="62"/>
      <c r="AF1282" s="62"/>
      <c r="AG1282" s="62"/>
      <c r="AH1282" s="62"/>
    </row>
    <row r="1283" spans="14:34">
      <c r="N1283" s="415"/>
      <c r="O1283" s="417"/>
      <c r="P1283" s="415"/>
      <c r="Q1283" s="418"/>
      <c r="R1283" s="62"/>
      <c r="S1283" s="62"/>
      <c r="T1283" s="62"/>
      <c r="U1283" s="62"/>
      <c r="V1283" s="417"/>
      <c r="W1283" s="62"/>
      <c r="X1283" s="415"/>
      <c r="Y1283" s="417"/>
      <c r="Z1283" s="415"/>
      <c r="AA1283" s="417"/>
      <c r="AB1283" s="62"/>
      <c r="AC1283" s="62"/>
      <c r="AD1283" s="62"/>
      <c r="AE1283" s="62"/>
      <c r="AF1283" s="62"/>
      <c r="AG1283" s="62"/>
      <c r="AH1283" s="62"/>
    </row>
    <row r="1284" spans="14:34">
      <c r="N1284" s="415"/>
      <c r="O1284" s="417"/>
      <c r="P1284" s="415"/>
      <c r="Q1284" s="418"/>
      <c r="R1284" s="62"/>
      <c r="S1284" s="62"/>
      <c r="T1284" s="62"/>
      <c r="U1284" s="62"/>
      <c r="V1284" s="417"/>
      <c r="W1284" s="62"/>
      <c r="X1284" s="415"/>
      <c r="Y1284" s="417"/>
      <c r="Z1284" s="415"/>
      <c r="AA1284" s="417"/>
      <c r="AB1284" s="62"/>
      <c r="AC1284" s="62"/>
      <c r="AD1284" s="62"/>
      <c r="AE1284" s="62"/>
      <c r="AF1284" s="62"/>
      <c r="AG1284" s="62"/>
      <c r="AH1284" s="62"/>
    </row>
    <row r="1285" spans="14:34">
      <c r="N1285" s="415"/>
      <c r="O1285" s="417"/>
      <c r="P1285" s="415"/>
      <c r="Q1285" s="418"/>
      <c r="R1285" s="62"/>
      <c r="S1285" s="62"/>
      <c r="T1285" s="62"/>
      <c r="U1285" s="62"/>
      <c r="V1285" s="417"/>
      <c r="W1285" s="62"/>
      <c r="X1285" s="415"/>
      <c r="Y1285" s="417"/>
      <c r="Z1285" s="415"/>
      <c r="AA1285" s="417"/>
      <c r="AB1285" s="62"/>
      <c r="AC1285" s="62"/>
      <c r="AD1285" s="62"/>
      <c r="AE1285" s="62"/>
      <c r="AF1285" s="62"/>
      <c r="AG1285" s="62"/>
      <c r="AH1285" s="62"/>
    </row>
    <row r="1286" spans="14:34">
      <c r="N1286" s="415"/>
      <c r="O1286" s="417"/>
      <c r="P1286" s="415"/>
      <c r="Q1286" s="418"/>
      <c r="R1286" s="62"/>
      <c r="S1286" s="62"/>
      <c r="T1286" s="62"/>
      <c r="U1286" s="62"/>
      <c r="V1286" s="417"/>
      <c r="W1286" s="62"/>
      <c r="X1286" s="415"/>
      <c r="Y1286" s="417"/>
      <c r="Z1286" s="415"/>
      <c r="AA1286" s="417"/>
      <c r="AB1286" s="62"/>
      <c r="AC1286" s="62"/>
      <c r="AD1286" s="62"/>
      <c r="AE1286" s="62"/>
      <c r="AF1286" s="62"/>
      <c r="AG1286" s="62"/>
      <c r="AH1286" s="62"/>
    </row>
    <row r="1287" spans="14:34">
      <c r="N1287" s="415"/>
      <c r="O1287" s="417"/>
      <c r="P1287" s="415"/>
      <c r="Q1287" s="418"/>
      <c r="R1287" s="62"/>
      <c r="S1287" s="62"/>
      <c r="T1287" s="62"/>
      <c r="U1287" s="62"/>
      <c r="V1287" s="417"/>
      <c r="W1287" s="62"/>
      <c r="X1287" s="415"/>
      <c r="Y1287" s="417"/>
      <c r="Z1287" s="415"/>
      <c r="AA1287" s="417"/>
      <c r="AB1287" s="62"/>
      <c r="AC1287" s="62"/>
      <c r="AD1287" s="62"/>
      <c r="AE1287" s="62"/>
      <c r="AF1287" s="62"/>
      <c r="AG1287" s="62"/>
      <c r="AH1287" s="62"/>
    </row>
    <row r="1288" spans="14:34">
      <c r="N1288" s="415"/>
      <c r="O1288" s="417"/>
      <c r="P1288" s="415"/>
      <c r="Q1288" s="418"/>
      <c r="R1288" s="62"/>
      <c r="S1288" s="62"/>
      <c r="T1288" s="62"/>
      <c r="U1288" s="62"/>
      <c r="V1288" s="417"/>
      <c r="W1288" s="62"/>
      <c r="X1288" s="415"/>
      <c r="Y1288" s="417"/>
      <c r="Z1288" s="415"/>
      <c r="AA1288" s="417"/>
      <c r="AB1288" s="62"/>
      <c r="AC1288" s="62"/>
      <c r="AD1288" s="62"/>
      <c r="AE1288" s="62"/>
      <c r="AF1288" s="62"/>
      <c r="AG1288" s="62"/>
      <c r="AH1288" s="62"/>
    </row>
    <row r="1289" spans="14:34">
      <c r="N1289" s="415"/>
      <c r="O1289" s="417"/>
      <c r="P1289" s="415"/>
      <c r="Q1289" s="418"/>
      <c r="R1289" s="62"/>
      <c r="S1289" s="62"/>
      <c r="T1289" s="62"/>
      <c r="U1289" s="62"/>
      <c r="V1289" s="417"/>
      <c r="W1289" s="62"/>
      <c r="X1289" s="415"/>
      <c r="Y1289" s="417"/>
      <c r="Z1289" s="415"/>
      <c r="AA1289" s="417"/>
      <c r="AB1289" s="62"/>
      <c r="AC1289" s="62"/>
      <c r="AD1289" s="62"/>
      <c r="AE1289" s="62"/>
      <c r="AF1289" s="62"/>
      <c r="AG1289" s="62"/>
      <c r="AH1289" s="62"/>
    </row>
    <row r="1290" spans="14:34">
      <c r="N1290" s="415"/>
      <c r="O1290" s="417"/>
      <c r="P1290" s="415"/>
      <c r="Q1290" s="418"/>
      <c r="R1290" s="62"/>
      <c r="S1290" s="62"/>
      <c r="T1290" s="62"/>
      <c r="U1290" s="62"/>
      <c r="V1290" s="417"/>
      <c r="W1290" s="62"/>
      <c r="X1290" s="415"/>
      <c r="Y1290" s="417"/>
      <c r="Z1290" s="415"/>
      <c r="AA1290" s="417"/>
      <c r="AB1290" s="62"/>
      <c r="AC1290" s="62"/>
      <c r="AD1290" s="62"/>
      <c r="AE1290" s="62"/>
      <c r="AF1290" s="62"/>
      <c r="AG1290" s="62"/>
      <c r="AH1290" s="62"/>
    </row>
    <row r="1291" spans="14:34">
      <c r="N1291" s="415"/>
      <c r="O1291" s="417"/>
      <c r="P1291" s="415"/>
      <c r="Q1291" s="418"/>
      <c r="R1291" s="62"/>
      <c r="S1291" s="62"/>
      <c r="T1291" s="62"/>
      <c r="U1291" s="62"/>
      <c r="V1291" s="417"/>
      <c r="W1291" s="62"/>
      <c r="X1291" s="415"/>
      <c r="Y1291" s="417"/>
      <c r="Z1291" s="415"/>
      <c r="AA1291" s="417"/>
      <c r="AB1291" s="62"/>
      <c r="AC1291" s="62"/>
      <c r="AD1291" s="62"/>
      <c r="AE1291" s="62"/>
      <c r="AF1291" s="62"/>
      <c r="AG1291" s="62"/>
      <c r="AH1291" s="62"/>
    </row>
    <row r="1292" spans="14:34">
      <c r="N1292" s="415"/>
      <c r="O1292" s="417"/>
      <c r="P1292" s="415"/>
      <c r="Q1292" s="418"/>
      <c r="R1292" s="62"/>
      <c r="S1292" s="62"/>
      <c r="T1292" s="62"/>
      <c r="U1292" s="62"/>
      <c r="V1292" s="417"/>
      <c r="W1292" s="62"/>
      <c r="X1292" s="415"/>
      <c r="Y1292" s="417"/>
      <c r="Z1292" s="415"/>
      <c r="AA1292" s="417"/>
      <c r="AB1292" s="62"/>
      <c r="AC1292" s="62"/>
      <c r="AD1292" s="62"/>
      <c r="AE1292" s="62"/>
      <c r="AF1292" s="62"/>
      <c r="AG1292" s="62"/>
      <c r="AH1292" s="62"/>
    </row>
    <row r="1293" spans="14:34">
      <c r="N1293" s="415"/>
      <c r="O1293" s="417"/>
      <c r="P1293" s="415"/>
      <c r="Q1293" s="418"/>
      <c r="R1293" s="62"/>
      <c r="S1293" s="62"/>
      <c r="T1293" s="62"/>
      <c r="U1293" s="62"/>
      <c r="V1293" s="417"/>
      <c r="W1293" s="62"/>
      <c r="X1293" s="415"/>
      <c r="Y1293" s="417"/>
      <c r="Z1293" s="415"/>
      <c r="AA1293" s="417"/>
      <c r="AB1293" s="62"/>
      <c r="AC1293" s="62"/>
      <c r="AD1293" s="62"/>
      <c r="AE1293" s="62"/>
      <c r="AF1293" s="62"/>
      <c r="AG1293" s="62"/>
      <c r="AH1293" s="62"/>
    </row>
    <row r="1294" spans="14:34">
      <c r="N1294" s="415"/>
      <c r="O1294" s="417"/>
      <c r="P1294" s="415"/>
      <c r="Q1294" s="418"/>
      <c r="R1294" s="62"/>
      <c r="S1294" s="62"/>
      <c r="T1294" s="62"/>
      <c r="U1294" s="62"/>
      <c r="V1294" s="417"/>
      <c r="W1294" s="62"/>
      <c r="X1294" s="415"/>
      <c r="Y1294" s="417"/>
      <c r="Z1294" s="415"/>
      <c r="AA1294" s="417"/>
      <c r="AB1294" s="62"/>
      <c r="AC1294" s="62"/>
      <c r="AD1294" s="62"/>
      <c r="AE1294" s="62"/>
      <c r="AF1294" s="62"/>
      <c r="AG1294" s="62"/>
      <c r="AH1294" s="62"/>
    </row>
    <row r="1295" spans="14:34">
      <c r="N1295" s="415"/>
      <c r="O1295" s="417"/>
      <c r="P1295" s="415"/>
      <c r="Q1295" s="418"/>
      <c r="R1295" s="62"/>
      <c r="S1295" s="62"/>
      <c r="T1295" s="62"/>
      <c r="U1295" s="62"/>
      <c r="V1295" s="417"/>
      <c r="W1295" s="62"/>
      <c r="X1295" s="415"/>
      <c r="Y1295" s="417"/>
      <c r="Z1295" s="415"/>
      <c r="AA1295" s="417"/>
      <c r="AB1295" s="62"/>
      <c r="AC1295" s="62"/>
      <c r="AD1295" s="62"/>
      <c r="AE1295" s="62"/>
      <c r="AF1295" s="62"/>
      <c r="AG1295" s="62"/>
      <c r="AH1295" s="62"/>
    </row>
    <row r="1296" spans="14:34">
      <c r="N1296" s="415"/>
      <c r="O1296" s="417"/>
      <c r="P1296" s="415"/>
      <c r="Q1296" s="418"/>
      <c r="R1296" s="62"/>
      <c r="S1296" s="62"/>
      <c r="T1296" s="62"/>
      <c r="U1296" s="62"/>
      <c r="V1296" s="417"/>
      <c r="W1296" s="62"/>
      <c r="X1296" s="415"/>
      <c r="Y1296" s="417"/>
      <c r="Z1296" s="415"/>
      <c r="AA1296" s="417"/>
      <c r="AB1296" s="62"/>
      <c r="AC1296" s="62"/>
      <c r="AD1296" s="62"/>
      <c r="AE1296" s="62"/>
      <c r="AF1296" s="62"/>
      <c r="AG1296" s="62"/>
      <c r="AH1296" s="62"/>
    </row>
    <row r="1297" spans="14:34">
      <c r="N1297" s="415"/>
      <c r="O1297" s="417"/>
      <c r="P1297" s="415"/>
      <c r="Q1297" s="418"/>
      <c r="R1297" s="62"/>
      <c r="S1297" s="62"/>
      <c r="T1297" s="62"/>
      <c r="U1297" s="62"/>
      <c r="V1297" s="417"/>
      <c r="W1297" s="62"/>
      <c r="X1297" s="415"/>
      <c r="Y1297" s="417"/>
      <c r="Z1297" s="415"/>
      <c r="AA1297" s="417"/>
      <c r="AB1297" s="62"/>
      <c r="AC1297" s="62"/>
      <c r="AD1297" s="62"/>
      <c r="AE1297" s="62"/>
      <c r="AF1297" s="62"/>
      <c r="AG1297" s="62"/>
      <c r="AH1297" s="62"/>
    </row>
    <row r="1298" spans="14:34">
      <c r="N1298" s="415"/>
      <c r="O1298" s="417"/>
      <c r="P1298" s="415"/>
      <c r="Q1298" s="418"/>
      <c r="R1298" s="62"/>
      <c r="S1298" s="62"/>
      <c r="T1298" s="62"/>
      <c r="U1298" s="62"/>
      <c r="V1298" s="417"/>
      <c r="W1298" s="62"/>
      <c r="X1298" s="415"/>
      <c r="Y1298" s="417"/>
      <c r="Z1298" s="415"/>
      <c r="AA1298" s="417"/>
      <c r="AB1298" s="62"/>
      <c r="AC1298" s="62"/>
      <c r="AD1298" s="62"/>
      <c r="AE1298" s="62"/>
      <c r="AF1298" s="62"/>
      <c r="AG1298" s="62"/>
      <c r="AH1298" s="62"/>
    </row>
    <row r="1299" spans="14:34">
      <c r="N1299" s="415"/>
      <c r="O1299" s="417"/>
      <c r="P1299" s="415"/>
      <c r="Q1299" s="418"/>
      <c r="R1299" s="62"/>
      <c r="S1299" s="62"/>
      <c r="T1299" s="62"/>
      <c r="U1299" s="62"/>
      <c r="V1299" s="417"/>
      <c r="W1299" s="62"/>
      <c r="X1299" s="415"/>
      <c r="Y1299" s="417"/>
      <c r="Z1299" s="415"/>
      <c r="AA1299" s="417"/>
      <c r="AB1299" s="62"/>
      <c r="AC1299" s="62"/>
      <c r="AD1299" s="62"/>
      <c r="AE1299" s="62"/>
      <c r="AF1299" s="62"/>
      <c r="AG1299" s="62"/>
      <c r="AH1299" s="62"/>
    </row>
    <row r="1300" spans="14:34">
      <c r="N1300" s="415"/>
      <c r="O1300" s="417"/>
      <c r="P1300" s="415"/>
      <c r="Q1300" s="418"/>
      <c r="R1300" s="62"/>
      <c r="S1300" s="62"/>
      <c r="T1300" s="62"/>
      <c r="U1300" s="62"/>
      <c r="V1300" s="417"/>
      <c r="W1300" s="62"/>
      <c r="X1300" s="415"/>
      <c r="Y1300" s="417"/>
      <c r="Z1300" s="415"/>
      <c r="AA1300" s="417"/>
      <c r="AB1300" s="62"/>
      <c r="AC1300" s="62"/>
      <c r="AD1300" s="62"/>
      <c r="AE1300" s="62"/>
      <c r="AF1300" s="62"/>
      <c r="AG1300" s="62"/>
      <c r="AH1300" s="62"/>
    </row>
    <row r="1301" spans="14:34">
      <c r="N1301" s="415"/>
      <c r="O1301" s="417"/>
      <c r="P1301" s="415"/>
      <c r="Q1301" s="418"/>
      <c r="R1301" s="62"/>
      <c r="S1301" s="62"/>
      <c r="T1301" s="62"/>
      <c r="U1301" s="62"/>
      <c r="V1301" s="417"/>
      <c r="W1301" s="62"/>
      <c r="X1301" s="415"/>
      <c r="Y1301" s="417"/>
      <c r="Z1301" s="415"/>
      <c r="AA1301" s="417"/>
      <c r="AB1301" s="62"/>
      <c r="AC1301" s="62"/>
      <c r="AD1301" s="62"/>
      <c r="AE1301" s="62"/>
      <c r="AF1301" s="62"/>
      <c r="AG1301" s="62"/>
      <c r="AH1301" s="62"/>
    </row>
    <row r="1302" spans="14:34">
      <c r="N1302" s="415"/>
      <c r="O1302" s="417"/>
      <c r="P1302" s="415"/>
      <c r="Q1302" s="418"/>
      <c r="R1302" s="62"/>
      <c r="S1302" s="62"/>
      <c r="T1302" s="62"/>
      <c r="U1302" s="62"/>
      <c r="V1302" s="417"/>
      <c r="W1302" s="62"/>
      <c r="X1302" s="415"/>
      <c r="Y1302" s="417"/>
      <c r="Z1302" s="415"/>
      <c r="AA1302" s="417"/>
      <c r="AB1302" s="62"/>
      <c r="AC1302" s="62"/>
      <c r="AD1302" s="62"/>
      <c r="AE1302" s="62"/>
      <c r="AF1302" s="62"/>
      <c r="AG1302" s="62"/>
      <c r="AH1302" s="62"/>
    </row>
    <row r="1303" spans="14:34">
      <c r="N1303" s="415"/>
      <c r="O1303" s="417"/>
      <c r="P1303" s="415"/>
      <c r="Q1303" s="418"/>
      <c r="R1303" s="62"/>
      <c r="S1303" s="62"/>
      <c r="T1303" s="62"/>
      <c r="U1303" s="62"/>
      <c r="V1303" s="417"/>
      <c r="W1303" s="62"/>
      <c r="X1303" s="415"/>
      <c r="Y1303" s="417"/>
      <c r="Z1303" s="415"/>
      <c r="AA1303" s="417"/>
      <c r="AB1303" s="62"/>
      <c r="AC1303" s="62"/>
      <c r="AD1303" s="62"/>
      <c r="AE1303" s="62"/>
      <c r="AF1303" s="62"/>
      <c r="AG1303" s="62"/>
      <c r="AH1303" s="62"/>
    </row>
    <row r="1304" spans="14:34">
      <c r="N1304" s="415"/>
      <c r="O1304" s="417"/>
      <c r="P1304" s="415"/>
      <c r="Q1304" s="418"/>
      <c r="R1304" s="62"/>
      <c r="S1304" s="62"/>
      <c r="T1304" s="62"/>
      <c r="U1304" s="62"/>
      <c r="V1304" s="417"/>
      <c r="W1304" s="62"/>
      <c r="X1304" s="415"/>
      <c r="Y1304" s="417"/>
      <c r="Z1304" s="415"/>
      <c r="AA1304" s="417"/>
      <c r="AB1304" s="62"/>
      <c r="AC1304" s="62"/>
      <c r="AD1304" s="62"/>
      <c r="AE1304" s="62"/>
      <c r="AF1304" s="62"/>
      <c r="AG1304" s="62"/>
      <c r="AH1304" s="62"/>
    </row>
    <row r="1305" spans="14:34">
      <c r="N1305" s="415"/>
      <c r="O1305" s="417"/>
      <c r="P1305" s="415"/>
      <c r="Q1305" s="418"/>
      <c r="R1305" s="62"/>
      <c r="S1305" s="62"/>
      <c r="T1305" s="62"/>
      <c r="U1305" s="62"/>
      <c r="V1305" s="417"/>
      <c r="W1305" s="62"/>
      <c r="X1305" s="415"/>
      <c r="Y1305" s="417"/>
      <c r="Z1305" s="415"/>
      <c r="AA1305" s="417"/>
      <c r="AB1305" s="62"/>
      <c r="AC1305" s="62"/>
      <c r="AD1305" s="62"/>
      <c r="AE1305" s="62"/>
      <c r="AF1305" s="62"/>
      <c r="AG1305" s="62"/>
      <c r="AH1305" s="62"/>
    </row>
    <row r="1306" spans="14:34">
      <c r="N1306" s="415"/>
      <c r="O1306" s="417"/>
      <c r="P1306" s="415"/>
      <c r="Q1306" s="418"/>
      <c r="R1306" s="62"/>
      <c r="S1306" s="62"/>
      <c r="T1306" s="62"/>
      <c r="U1306" s="62"/>
      <c r="V1306" s="417"/>
      <c r="W1306" s="62"/>
      <c r="X1306" s="415"/>
      <c r="Y1306" s="417"/>
      <c r="Z1306" s="415"/>
      <c r="AA1306" s="417"/>
      <c r="AB1306" s="62"/>
      <c r="AC1306" s="62"/>
      <c r="AD1306" s="62"/>
      <c r="AE1306" s="62"/>
      <c r="AF1306" s="62"/>
      <c r="AG1306" s="62"/>
      <c r="AH1306" s="62"/>
    </row>
    <row r="1307" spans="14:34">
      <c r="N1307" s="415"/>
      <c r="O1307" s="417"/>
      <c r="P1307" s="415"/>
      <c r="Q1307" s="418"/>
      <c r="R1307" s="62"/>
      <c r="S1307" s="62"/>
      <c r="T1307" s="62"/>
      <c r="U1307" s="62"/>
      <c r="V1307" s="417"/>
      <c r="W1307" s="62"/>
      <c r="X1307" s="415"/>
      <c r="Y1307" s="417"/>
      <c r="Z1307" s="415"/>
      <c r="AA1307" s="417"/>
      <c r="AB1307" s="62"/>
      <c r="AC1307" s="62"/>
      <c r="AD1307" s="62"/>
      <c r="AE1307" s="62"/>
      <c r="AF1307" s="62"/>
      <c r="AG1307" s="62"/>
      <c r="AH1307" s="62"/>
    </row>
    <row r="1308" spans="14:34">
      <c r="N1308" s="415"/>
      <c r="O1308" s="417"/>
      <c r="P1308" s="415"/>
      <c r="Q1308" s="418"/>
      <c r="R1308" s="62"/>
      <c r="S1308" s="62"/>
      <c r="T1308" s="62"/>
      <c r="U1308" s="62"/>
      <c r="V1308" s="417"/>
      <c r="W1308" s="62"/>
      <c r="X1308" s="415"/>
      <c r="Y1308" s="417"/>
      <c r="Z1308" s="415"/>
      <c r="AA1308" s="417"/>
      <c r="AB1308" s="62"/>
      <c r="AC1308" s="62"/>
      <c r="AD1308" s="62"/>
      <c r="AE1308" s="62"/>
      <c r="AF1308" s="62"/>
      <c r="AG1308" s="62"/>
      <c r="AH1308" s="62"/>
    </row>
    <row r="1309" spans="14:34">
      <c r="N1309" s="415"/>
      <c r="O1309" s="417"/>
      <c r="P1309" s="415"/>
      <c r="Q1309" s="418"/>
      <c r="R1309" s="62"/>
      <c r="S1309" s="62"/>
      <c r="T1309" s="62"/>
      <c r="U1309" s="62"/>
      <c r="V1309" s="417"/>
      <c r="W1309" s="62"/>
      <c r="X1309" s="415"/>
      <c r="Y1309" s="417"/>
      <c r="Z1309" s="415"/>
      <c r="AA1309" s="417"/>
      <c r="AB1309" s="62"/>
      <c r="AC1309" s="62"/>
      <c r="AD1309" s="62"/>
      <c r="AE1309" s="62"/>
      <c r="AF1309" s="62"/>
      <c r="AG1309" s="62"/>
      <c r="AH1309" s="62"/>
    </row>
    <row r="1310" spans="14:34">
      <c r="N1310" s="415"/>
      <c r="O1310" s="417"/>
      <c r="P1310" s="415"/>
      <c r="Q1310" s="418"/>
      <c r="R1310" s="62"/>
      <c r="S1310" s="62"/>
      <c r="T1310" s="62"/>
      <c r="U1310" s="62"/>
      <c r="V1310" s="417"/>
      <c r="W1310" s="62"/>
      <c r="X1310" s="415"/>
      <c r="Y1310" s="417"/>
      <c r="Z1310" s="415"/>
      <c r="AA1310" s="417"/>
      <c r="AB1310" s="62"/>
      <c r="AC1310" s="62"/>
      <c r="AD1310" s="62"/>
      <c r="AE1310" s="62"/>
      <c r="AF1310" s="62"/>
      <c r="AG1310" s="62"/>
      <c r="AH1310" s="62"/>
    </row>
    <row r="1311" spans="14:34">
      <c r="N1311" s="415"/>
      <c r="O1311" s="417"/>
      <c r="P1311" s="415"/>
      <c r="Q1311" s="418"/>
      <c r="R1311" s="62"/>
      <c r="S1311" s="62"/>
      <c r="T1311" s="62"/>
      <c r="U1311" s="62"/>
      <c r="V1311" s="417"/>
      <c r="W1311" s="62"/>
      <c r="X1311" s="415"/>
      <c r="Y1311" s="417"/>
      <c r="Z1311" s="415"/>
      <c r="AA1311" s="417"/>
      <c r="AB1311" s="62"/>
      <c r="AC1311" s="62"/>
      <c r="AD1311" s="62"/>
      <c r="AE1311" s="62"/>
      <c r="AF1311" s="62"/>
      <c r="AG1311" s="62"/>
      <c r="AH1311" s="62"/>
    </row>
    <row r="1312" spans="14:34">
      <c r="N1312" s="415"/>
      <c r="O1312" s="417"/>
      <c r="P1312" s="415"/>
      <c r="Q1312" s="418"/>
      <c r="R1312" s="62"/>
      <c r="S1312" s="62"/>
      <c r="T1312" s="62"/>
      <c r="U1312" s="62"/>
      <c r="V1312" s="417"/>
      <c r="W1312" s="62"/>
      <c r="X1312" s="415"/>
      <c r="Y1312" s="417"/>
      <c r="Z1312" s="415"/>
      <c r="AA1312" s="417"/>
      <c r="AB1312" s="62"/>
      <c r="AC1312" s="62"/>
      <c r="AD1312" s="62"/>
      <c r="AE1312" s="62"/>
      <c r="AF1312" s="62"/>
      <c r="AG1312" s="62"/>
      <c r="AH1312" s="62"/>
    </row>
    <row r="1313" spans="14:34">
      <c r="N1313" s="415"/>
      <c r="O1313" s="417"/>
      <c r="P1313" s="415"/>
      <c r="Q1313" s="418"/>
      <c r="R1313" s="62"/>
      <c r="S1313" s="62"/>
      <c r="T1313" s="62"/>
      <c r="U1313" s="62"/>
      <c r="V1313" s="417"/>
      <c r="W1313" s="62"/>
      <c r="X1313" s="415"/>
      <c r="Y1313" s="417"/>
      <c r="Z1313" s="415"/>
      <c r="AA1313" s="417"/>
      <c r="AB1313" s="62"/>
      <c r="AC1313" s="62"/>
      <c r="AD1313" s="62"/>
      <c r="AE1313" s="62"/>
      <c r="AF1313" s="62"/>
      <c r="AG1313" s="62"/>
      <c r="AH1313" s="62"/>
    </row>
    <row r="1314" spans="14:34">
      <c r="N1314" s="415"/>
      <c r="O1314" s="417"/>
      <c r="P1314" s="415"/>
      <c r="Q1314" s="418"/>
      <c r="R1314" s="62"/>
      <c r="S1314" s="62"/>
      <c r="T1314" s="62"/>
      <c r="U1314" s="62"/>
      <c r="V1314" s="417"/>
      <c r="W1314" s="62"/>
      <c r="X1314" s="415"/>
      <c r="Y1314" s="417"/>
      <c r="Z1314" s="415"/>
      <c r="AA1314" s="417"/>
      <c r="AB1314" s="62"/>
      <c r="AC1314" s="62"/>
      <c r="AD1314" s="62"/>
      <c r="AE1314" s="62"/>
      <c r="AF1314" s="62"/>
      <c r="AG1314" s="62"/>
      <c r="AH1314" s="62"/>
    </row>
    <row r="1315" spans="14:34">
      <c r="N1315" s="415"/>
      <c r="O1315" s="417"/>
      <c r="P1315" s="415"/>
      <c r="Q1315" s="418"/>
      <c r="R1315" s="62"/>
      <c r="S1315" s="62"/>
      <c r="T1315" s="62"/>
      <c r="U1315" s="62"/>
      <c r="V1315" s="417"/>
      <c r="W1315" s="62"/>
      <c r="X1315" s="415"/>
      <c r="Y1315" s="417"/>
      <c r="Z1315" s="415"/>
      <c r="AA1315" s="417"/>
      <c r="AB1315" s="62"/>
      <c r="AC1315" s="62"/>
      <c r="AD1315" s="62"/>
      <c r="AE1315" s="62"/>
      <c r="AF1315" s="62"/>
      <c r="AG1315" s="62"/>
      <c r="AH1315" s="62"/>
    </row>
    <row r="1316" spans="14:34">
      <c r="N1316" s="415"/>
      <c r="O1316" s="417"/>
      <c r="P1316" s="415"/>
      <c r="Q1316" s="418"/>
      <c r="R1316" s="62"/>
      <c r="S1316" s="62"/>
      <c r="T1316" s="62"/>
      <c r="U1316" s="62"/>
      <c r="V1316" s="417"/>
      <c r="W1316" s="62"/>
      <c r="X1316" s="415"/>
      <c r="Y1316" s="417"/>
      <c r="Z1316" s="415"/>
      <c r="AA1316" s="417"/>
      <c r="AB1316" s="62"/>
      <c r="AC1316" s="62"/>
      <c r="AD1316" s="62"/>
      <c r="AE1316" s="62"/>
      <c r="AF1316" s="62"/>
      <c r="AG1316" s="62"/>
      <c r="AH1316" s="62"/>
    </row>
    <row r="1317" spans="14:34">
      <c r="N1317" s="415"/>
      <c r="O1317" s="417"/>
      <c r="P1317" s="415"/>
      <c r="Q1317" s="418"/>
      <c r="R1317" s="62"/>
      <c r="S1317" s="62"/>
      <c r="T1317" s="62"/>
      <c r="U1317" s="62"/>
      <c r="V1317" s="417"/>
      <c r="W1317" s="62"/>
      <c r="X1317" s="415"/>
      <c r="Y1317" s="417"/>
      <c r="Z1317" s="415"/>
      <c r="AA1317" s="417"/>
      <c r="AB1317" s="62"/>
      <c r="AC1317" s="62"/>
      <c r="AD1317" s="62"/>
      <c r="AE1317" s="62"/>
      <c r="AF1317" s="62"/>
      <c r="AG1317" s="62"/>
      <c r="AH1317" s="62"/>
    </row>
    <row r="1318" spans="14:34">
      <c r="N1318" s="415"/>
      <c r="O1318" s="417"/>
      <c r="P1318" s="415"/>
      <c r="Q1318" s="418"/>
      <c r="R1318" s="62"/>
      <c r="S1318" s="62"/>
      <c r="T1318" s="62"/>
      <c r="U1318" s="62"/>
      <c r="V1318" s="417"/>
      <c r="W1318" s="62"/>
      <c r="X1318" s="415"/>
      <c r="Y1318" s="417"/>
      <c r="Z1318" s="415"/>
      <c r="AA1318" s="417"/>
      <c r="AB1318" s="62"/>
      <c r="AC1318" s="62"/>
      <c r="AD1318" s="62"/>
      <c r="AE1318" s="62"/>
      <c r="AF1318" s="62"/>
      <c r="AG1318" s="62"/>
      <c r="AH1318" s="62"/>
    </row>
    <row r="1319" spans="14:34">
      <c r="N1319" s="415"/>
      <c r="O1319" s="417"/>
      <c r="P1319" s="415"/>
      <c r="Q1319" s="418"/>
      <c r="R1319" s="62"/>
      <c r="S1319" s="62"/>
      <c r="T1319" s="62"/>
      <c r="U1319" s="62"/>
      <c r="V1319" s="417"/>
      <c r="W1319" s="62"/>
      <c r="X1319" s="415"/>
      <c r="Y1319" s="417"/>
      <c r="Z1319" s="415"/>
      <c r="AA1319" s="417"/>
      <c r="AB1319" s="62"/>
      <c r="AC1319" s="62"/>
      <c r="AD1319" s="62"/>
      <c r="AE1319" s="62"/>
      <c r="AF1319" s="62"/>
      <c r="AG1319" s="62"/>
      <c r="AH1319" s="62"/>
    </row>
    <row r="1320" spans="14:34">
      <c r="N1320" s="415"/>
      <c r="O1320" s="417"/>
      <c r="P1320" s="415"/>
      <c r="Q1320" s="418"/>
      <c r="R1320" s="62"/>
      <c r="S1320" s="62"/>
      <c r="T1320" s="62"/>
      <c r="U1320" s="62"/>
      <c r="V1320" s="417"/>
      <c r="W1320" s="62"/>
      <c r="X1320" s="415"/>
      <c r="Y1320" s="417"/>
      <c r="Z1320" s="415"/>
      <c r="AA1320" s="417"/>
      <c r="AB1320" s="62"/>
      <c r="AC1320" s="62"/>
      <c r="AD1320" s="62"/>
      <c r="AE1320" s="62"/>
      <c r="AF1320" s="62"/>
      <c r="AG1320" s="62"/>
      <c r="AH1320" s="62"/>
    </row>
    <row r="1321" spans="14:34">
      <c r="N1321" s="415"/>
      <c r="O1321" s="417"/>
      <c r="P1321" s="415"/>
      <c r="Q1321" s="418"/>
      <c r="R1321" s="62"/>
      <c r="S1321" s="62"/>
      <c r="T1321" s="62"/>
      <c r="U1321" s="62"/>
      <c r="V1321" s="417"/>
      <c r="W1321" s="62"/>
      <c r="X1321" s="415"/>
      <c r="Y1321" s="417"/>
      <c r="Z1321" s="415"/>
      <c r="AA1321" s="417"/>
      <c r="AB1321" s="62"/>
      <c r="AC1321" s="62"/>
      <c r="AD1321" s="62"/>
      <c r="AE1321" s="62"/>
      <c r="AF1321" s="62"/>
      <c r="AG1321" s="62"/>
      <c r="AH1321" s="62"/>
    </row>
    <row r="1322" spans="14:34">
      <c r="N1322" s="415"/>
      <c r="O1322" s="417"/>
      <c r="P1322" s="415"/>
      <c r="Q1322" s="418"/>
      <c r="R1322" s="62"/>
      <c r="S1322" s="62"/>
      <c r="T1322" s="62"/>
      <c r="U1322" s="62"/>
      <c r="V1322" s="417"/>
      <c r="W1322" s="62"/>
      <c r="X1322" s="415"/>
      <c r="Y1322" s="417"/>
      <c r="Z1322" s="415"/>
      <c r="AA1322" s="417"/>
      <c r="AB1322" s="62"/>
      <c r="AC1322" s="62"/>
      <c r="AD1322" s="62"/>
      <c r="AE1322" s="62"/>
      <c r="AF1322" s="62"/>
      <c r="AG1322" s="62"/>
      <c r="AH1322" s="62"/>
    </row>
    <row r="1323" spans="14:34">
      <c r="N1323" s="415"/>
      <c r="O1323" s="417"/>
      <c r="P1323" s="415"/>
      <c r="Q1323" s="418"/>
      <c r="R1323" s="62"/>
      <c r="S1323" s="62"/>
      <c r="T1323" s="62"/>
      <c r="U1323" s="62"/>
      <c r="V1323" s="417"/>
      <c r="W1323" s="62"/>
      <c r="X1323" s="415"/>
      <c r="Y1323" s="417"/>
      <c r="Z1323" s="415"/>
      <c r="AA1323" s="417"/>
      <c r="AB1323" s="62"/>
      <c r="AC1323" s="62"/>
      <c r="AD1323" s="62"/>
      <c r="AE1323" s="62"/>
      <c r="AF1323" s="62"/>
      <c r="AG1323" s="62"/>
      <c r="AH1323" s="62"/>
    </row>
    <row r="1324" spans="14:34">
      <c r="N1324" s="415"/>
      <c r="O1324" s="417"/>
      <c r="P1324" s="415"/>
      <c r="Q1324" s="418"/>
      <c r="R1324" s="62"/>
      <c r="S1324" s="62"/>
      <c r="T1324" s="62"/>
      <c r="U1324" s="62"/>
      <c r="V1324" s="417"/>
      <c r="W1324" s="62"/>
      <c r="X1324" s="415"/>
      <c r="Y1324" s="417"/>
      <c r="Z1324" s="415"/>
      <c r="AA1324" s="417"/>
      <c r="AB1324" s="62"/>
      <c r="AC1324" s="62"/>
      <c r="AD1324" s="62"/>
      <c r="AE1324" s="62"/>
      <c r="AF1324" s="62"/>
      <c r="AG1324" s="62"/>
      <c r="AH1324" s="62"/>
    </row>
    <row r="1325" spans="14:34">
      <c r="N1325" s="415"/>
      <c r="O1325" s="417"/>
      <c r="P1325" s="415"/>
      <c r="Q1325" s="418"/>
      <c r="R1325" s="62"/>
      <c r="S1325" s="62"/>
      <c r="T1325" s="62"/>
      <c r="U1325" s="62"/>
      <c r="V1325" s="417"/>
      <c r="W1325" s="62"/>
      <c r="X1325" s="415"/>
      <c r="Y1325" s="417"/>
      <c r="Z1325" s="415"/>
      <c r="AA1325" s="417"/>
      <c r="AB1325" s="62"/>
      <c r="AC1325" s="62"/>
      <c r="AD1325" s="62"/>
      <c r="AE1325" s="62"/>
      <c r="AF1325" s="62"/>
      <c r="AG1325" s="62"/>
      <c r="AH1325" s="62"/>
    </row>
    <row r="1326" spans="14:34">
      <c r="N1326" s="415"/>
      <c r="O1326" s="417"/>
      <c r="P1326" s="415"/>
      <c r="Q1326" s="418"/>
      <c r="R1326" s="62"/>
      <c r="S1326" s="62"/>
      <c r="T1326" s="62"/>
      <c r="U1326" s="62"/>
      <c r="V1326" s="417"/>
      <c r="W1326" s="62"/>
      <c r="X1326" s="415"/>
      <c r="Y1326" s="417"/>
      <c r="Z1326" s="415"/>
      <c r="AA1326" s="417"/>
      <c r="AB1326" s="62"/>
      <c r="AC1326" s="62"/>
      <c r="AD1326" s="62"/>
      <c r="AE1326" s="62"/>
      <c r="AF1326" s="62"/>
      <c r="AG1326" s="62"/>
      <c r="AH1326" s="62"/>
    </row>
    <row r="1327" spans="14:34">
      <c r="N1327" s="415"/>
      <c r="O1327" s="417"/>
      <c r="P1327" s="415"/>
      <c r="Q1327" s="418"/>
      <c r="R1327" s="62"/>
      <c r="S1327" s="62"/>
      <c r="T1327" s="62"/>
      <c r="U1327" s="62"/>
      <c r="V1327" s="417"/>
      <c r="W1327" s="62"/>
      <c r="X1327" s="415"/>
      <c r="Y1327" s="417"/>
      <c r="Z1327" s="415"/>
      <c r="AA1327" s="417"/>
      <c r="AB1327" s="62"/>
      <c r="AC1327" s="62"/>
      <c r="AD1327" s="62"/>
      <c r="AE1327" s="62"/>
      <c r="AF1327" s="62"/>
      <c r="AG1327" s="62"/>
      <c r="AH1327" s="62"/>
    </row>
    <row r="1328" spans="14:34">
      <c r="N1328" s="415"/>
      <c r="O1328" s="417"/>
      <c r="P1328" s="415"/>
      <c r="Q1328" s="418"/>
      <c r="R1328" s="62"/>
      <c r="S1328" s="62"/>
      <c r="T1328" s="62"/>
      <c r="U1328" s="62"/>
      <c r="V1328" s="417"/>
      <c r="W1328" s="62"/>
      <c r="X1328" s="415"/>
      <c r="Y1328" s="417"/>
      <c r="Z1328" s="415"/>
      <c r="AA1328" s="417"/>
      <c r="AB1328" s="62"/>
      <c r="AC1328" s="62"/>
      <c r="AD1328" s="62"/>
      <c r="AE1328" s="62"/>
      <c r="AF1328" s="62"/>
      <c r="AG1328" s="62"/>
      <c r="AH1328" s="62"/>
    </row>
    <row r="1329" spans="14:34">
      <c r="N1329" s="415"/>
      <c r="O1329" s="417"/>
      <c r="P1329" s="415"/>
      <c r="Q1329" s="418"/>
      <c r="R1329" s="62"/>
      <c r="S1329" s="62"/>
      <c r="T1329" s="62"/>
      <c r="U1329" s="62"/>
      <c r="V1329" s="417"/>
      <c r="W1329" s="62"/>
      <c r="X1329" s="415"/>
      <c r="Y1329" s="417"/>
      <c r="Z1329" s="415"/>
      <c r="AA1329" s="417"/>
      <c r="AB1329" s="62"/>
      <c r="AC1329" s="62"/>
      <c r="AD1329" s="62"/>
      <c r="AE1329" s="62"/>
      <c r="AF1329" s="62"/>
      <c r="AG1329" s="62"/>
      <c r="AH1329" s="62"/>
    </row>
    <row r="1330" spans="14:34">
      <c r="N1330" s="415"/>
      <c r="O1330" s="417"/>
      <c r="P1330" s="415"/>
      <c r="Q1330" s="418"/>
      <c r="R1330" s="62"/>
      <c r="S1330" s="62"/>
      <c r="T1330" s="62"/>
      <c r="U1330" s="62"/>
      <c r="V1330" s="417"/>
      <c r="W1330" s="62"/>
      <c r="X1330" s="415"/>
      <c r="Y1330" s="417"/>
      <c r="Z1330" s="415"/>
      <c r="AA1330" s="417"/>
      <c r="AB1330" s="62"/>
      <c r="AC1330" s="62"/>
      <c r="AD1330" s="62"/>
      <c r="AE1330" s="62"/>
      <c r="AF1330" s="62"/>
      <c r="AG1330" s="62"/>
      <c r="AH1330" s="62"/>
    </row>
    <row r="1331" spans="14:34">
      <c r="N1331" s="415"/>
      <c r="O1331" s="417"/>
      <c r="P1331" s="415"/>
      <c r="Q1331" s="418"/>
      <c r="R1331" s="62"/>
      <c r="S1331" s="62"/>
      <c r="T1331" s="62"/>
      <c r="U1331" s="62"/>
      <c r="V1331" s="417"/>
      <c r="W1331" s="62"/>
      <c r="X1331" s="415"/>
      <c r="Y1331" s="417"/>
      <c r="Z1331" s="415"/>
      <c r="AA1331" s="417"/>
      <c r="AB1331" s="62"/>
      <c r="AC1331" s="62"/>
      <c r="AD1331" s="62"/>
      <c r="AE1331" s="62"/>
      <c r="AF1331" s="62"/>
      <c r="AG1331" s="62"/>
      <c r="AH1331" s="62"/>
    </row>
    <row r="1332" spans="14:34">
      <c r="N1332" s="415"/>
      <c r="O1332" s="417"/>
      <c r="P1332" s="415"/>
      <c r="Q1332" s="418"/>
      <c r="R1332" s="62"/>
      <c r="S1332" s="62"/>
      <c r="T1332" s="62"/>
      <c r="U1332" s="62"/>
      <c r="V1332" s="417"/>
      <c r="W1332" s="62"/>
      <c r="X1332" s="415"/>
      <c r="Y1332" s="417"/>
      <c r="Z1332" s="415"/>
      <c r="AA1332" s="417"/>
      <c r="AB1332" s="62"/>
      <c r="AC1332" s="62"/>
      <c r="AD1332" s="62"/>
      <c r="AE1332" s="62"/>
      <c r="AF1332" s="62"/>
      <c r="AG1332" s="62"/>
      <c r="AH1332" s="62"/>
    </row>
    <row r="1333" spans="14:34">
      <c r="N1333" s="415"/>
      <c r="O1333" s="417"/>
      <c r="P1333" s="415"/>
      <c r="Q1333" s="418"/>
      <c r="R1333" s="62"/>
      <c r="S1333" s="62"/>
      <c r="T1333" s="62"/>
      <c r="U1333" s="62"/>
      <c r="V1333" s="417"/>
      <c r="W1333" s="62"/>
      <c r="X1333" s="415"/>
      <c r="Y1333" s="417"/>
      <c r="Z1333" s="415"/>
      <c r="AA1333" s="417"/>
      <c r="AB1333" s="62"/>
      <c r="AC1333" s="62"/>
      <c r="AD1333" s="62"/>
      <c r="AE1333" s="62"/>
      <c r="AF1333" s="62"/>
      <c r="AG1333" s="62"/>
      <c r="AH1333" s="62"/>
    </row>
    <row r="1334" spans="14:34">
      <c r="N1334" s="415"/>
      <c r="O1334" s="417"/>
      <c r="P1334" s="415"/>
      <c r="Q1334" s="418"/>
      <c r="R1334" s="62"/>
      <c r="S1334" s="62"/>
      <c r="T1334" s="62"/>
      <c r="U1334" s="62"/>
      <c r="V1334" s="417"/>
      <c r="W1334" s="62"/>
      <c r="X1334" s="415"/>
      <c r="Y1334" s="417"/>
      <c r="Z1334" s="415"/>
      <c r="AA1334" s="417"/>
      <c r="AB1334" s="62"/>
      <c r="AC1334" s="62"/>
      <c r="AD1334" s="62"/>
      <c r="AE1334" s="62"/>
      <c r="AF1334" s="62"/>
      <c r="AG1334" s="62"/>
      <c r="AH1334" s="62"/>
    </row>
    <row r="1335" spans="14:34">
      <c r="N1335" s="415"/>
      <c r="O1335" s="417"/>
      <c r="P1335" s="415"/>
      <c r="Q1335" s="418"/>
      <c r="R1335" s="62"/>
      <c r="S1335" s="62"/>
      <c r="T1335" s="62"/>
      <c r="U1335" s="62"/>
      <c r="V1335" s="417"/>
      <c r="W1335" s="62"/>
      <c r="X1335" s="415"/>
      <c r="Y1335" s="417"/>
      <c r="Z1335" s="415"/>
      <c r="AA1335" s="417"/>
      <c r="AB1335" s="62"/>
      <c r="AC1335" s="62"/>
      <c r="AD1335" s="62"/>
      <c r="AE1335" s="62"/>
      <c r="AF1335" s="62"/>
      <c r="AG1335" s="62"/>
      <c r="AH1335" s="62"/>
    </row>
    <row r="1336" spans="14:34">
      <c r="N1336" s="415"/>
      <c r="O1336" s="417"/>
      <c r="P1336" s="415"/>
      <c r="Q1336" s="418"/>
      <c r="R1336" s="62"/>
      <c r="S1336" s="62"/>
      <c r="T1336" s="62"/>
      <c r="U1336" s="62"/>
      <c r="V1336" s="417"/>
      <c r="W1336" s="62"/>
      <c r="X1336" s="415"/>
      <c r="Y1336" s="417"/>
      <c r="Z1336" s="415"/>
      <c r="AA1336" s="417"/>
      <c r="AB1336" s="62"/>
      <c r="AC1336" s="62"/>
      <c r="AD1336" s="62"/>
      <c r="AE1336" s="62"/>
      <c r="AF1336" s="62"/>
      <c r="AG1336" s="62"/>
      <c r="AH1336" s="62"/>
    </row>
    <row r="1337" spans="14:34">
      <c r="N1337" s="415"/>
      <c r="O1337" s="417"/>
      <c r="P1337" s="415"/>
      <c r="Q1337" s="418"/>
      <c r="R1337" s="62"/>
      <c r="S1337" s="62"/>
      <c r="T1337" s="62"/>
      <c r="U1337" s="62"/>
      <c r="V1337" s="417"/>
      <c r="W1337" s="62"/>
      <c r="X1337" s="415"/>
      <c r="Y1337" s="417"/>
      <c r="Z1337" s="415"/>
      <c r="AA1337" s="417"/>
      <c r="AB1337" s="62"/>
      <c r="AC1337" s="62"/>
      <c r="AD1337" s="62"/>
      <c r="AE1337" s="62"/>
      <c r="AF1337" s="62"/>
      <c r="AG1337" s="62"/>
      <c r="AH1337" s="62"/>
    </row>
    <row r="1338" spans="14:34">
      <c r="N1338" s="415"/>
      <c r="O1338" s="417"/>
      <c r="P1338" s="415"/>
      <c r="Q1338" s="418"/>
      <c r="R1338" s="62"/>
      <c r="S1338" s="62"/>
      <c r="T1338" s="62"/>
      <c r="U1338" s="62"/>
      <c r="V1338" s="417"/>
      <c r="W1338" s="62"/>
      <c r="X1338" s="415"/>
      <c r="Y1338" s="417"/>
      <c r="Z1338" s="415"/>
      <c r="AA1338" s="417"/>
      <c r="AB1338" s="62"/>
      <c r="AC1338" s="62"/>
      <c r="AD1338" s="62"/>
      <c r="AE1338" s="62"/>
      <c r="AF1338" s="62"/>
      <c r="AG1338" s="62"/>
      <c r="AH1338" s="62"/>
    </row>
    <row r="1339" spans="14:34">
      <c r="N1339" s="415"/>
      <c r="O1339" s="417"/>
      <c r="P1339" s="415"/>
      <c r="Q1339" s="418"/>
      <c r="R1339" s="62"/>
      <c r="S1339" s="62"/>
      <c r="T1339" s="62"/>
      <c r="U1339" s="62"/>
      <c r="V1339" s="417"/>
      <c r="W1339" s="62"/>
      <c r="X1339" s="415"/>
      <c r="Y1339" s="417"/>
      <c r="Z1339" s="415"/>
      <c r="AA1339" s="417"/>
      <c r="AB1339" s="62"/>
      <c r="AC1339" s="62"/>
      <c r="AD1339" s="62"/>
      <c r="AE1339" s="62"/>
      <c r="AF1339" s="62"/>
      <c r="AG1339" s="62"/>
      <c r="AH1339" s="62"/>
    </row>
    <row r="1340" spans="14:34">
      <c r="N1340" s="415"/>
      <c r="O1340" s="417"/>
      <c r="P1340" s="415"/>
      <c r="Q1340" s="418"/>
      <c r="R1340" s="62"/>
      <c r="S1340" s="62"/>
      <c r="T1340" s="62"/>
      <c r="U1340" s="62"/>
      <c r="V1340" s="417"/>
      <c r="W1340" s="62"/>
      <c r="X1340" s="415"/>
      <c r="Y1340" s="417"/>
      <c r="Z1340" s="415"/>
      <c r="AA1340" s="417"/>
      <c r="AB1340" s="62"/>
      <c r="AC1340" s="62"/>
      <c r="AD1340" s="62"/>
      <c r="AE1340" s="62"/>
      <c r="AF1340" s="62"/>
      <c r="AG1340" s="62"/>
      <c r="AH1340" s="62"/>
    </row>
    <row r="1341" spans="14:34">
      <c r="N1341" s="415"/>
      <c r="O1341" s="417"/>
      <c r="P1341" s="415"/>
      <c r="Q1341" s="418"/>
      <c r="R1341" s="62"/>
      <c r="S1341" s="62"/>
      <c r="T1341" s="62"/>
      <c r="U1341" s="62"/>
      <c r="V1341" s="417"/>
      <c r="W1341" s="62"/>
      <c r="X1341" s="415"/>
      <c r="Y1341" s="417"/>
      <c r="Z1341" s="415"/>
      <c r="AA1341" s="417"/>
      <c r="AB1341" s="62"/>
      <c r="AC1341" s="62"/>
      <c r="AD1341" s="62"/>
      <c r="AE1341" s="62"/>
      <c r="AF1341" s="62"/>
      <c r="AG1341" s="62"/>
      <c r="AH1341" s="62"/>
    </row>
    <row r="1342" spans="14:34">
      <c r="N1342" s="415"/>
      <c r="O1342" s="417"/>
      <c r="P1342" s="415"/>
      <c r="Q1342" s="418"/>
      <c r="R1342" s="62"/>
      <c r="S1342" s="62"/>
      <c r="T1342" s="62"/>
      <c r="U1342" s="62"/>
      <c r="V1342" s="417"/>
      <c r="W1342" s="62"/>
      <c r="X1342" s="415"/>
      <c r="Y1342" s="417"/>
      <c r="Z1342" s="415"/>
      <c r="AA1342" s="417"/>
      <c r="AB1342" s="62"/>
      <c r="AC1342" s="62"/>
      <c r="AD1342" s="62"/>
      <c r="AE1342" s="62"/>
      <c r="AF1342" s="62"/>
      <c r="AG1342" s="62"/>
      <c r="AH1342" s="62"/>
    </row>
    <row r="1343" spans="14:34">
      <c r="N1343" s="415"/>
      <c r="O1343" s="417"/>
      <c r="P1343" s="415"/>
      <c r="Q1343" s="418"/>
      <c r="R1343" s="62"/>
      <c r="S1343" s="62"/>
      <c r="T1343" s="62"/>
      <c r="U1343" s="62"/>
      <c r="V1343" s="417"/>
      <c r="W1343" s="62"/>
      <c r="X1343" s="415"/>
      <c r="Y1343" s="417"/>
      <c r="Z1343" s="415"/>
      <c r="AA1343" s="417"/>
      <c r="AB1343" s="62"/>
      <c r="AC1343" s="62"/>
      <c r="AD1343" s="62"/>
      <c r="AE1343" s="62"/>
      <c r="AF1343" s="62"/>
      <c r="AG1343" s="62"/>
      <c r="AH1343" s="62"/>
    </row>
    <row r="1344" spans="14:34">
      <c r="N1344" s="415"/>
      <c r="O1344" s="417"/>
      <c r="P1344" s="415"/>
      <c r="Q1344" s="418"/>
      <c r="R1344" s="62"/>
      <c r="S1344" s="62"/>
      <c r="T1344" s="62"/>
      <c r="U1344" s="62"/>
      <c r="V1344" s="417"/>
      <c r="W1344" s="62"/>
      <c r="X1344" s="415"/>
      <c r="Y1344" s="417"/>
      <c r="Z1344" s="415"/>
      <c r="AA1344" s="417"/>
      <c r="AB1344" s="62"/>
      <c r="AC1344" s="62"/>
      <c r="AD1344" s="62"/>
      <c r="AE1344" s="62"/>
      <c r="AF1344" s="62"/>
      <c r="AG1344" s="62"/>
      <c r="AH1344" s="62"/>
    </row>
    <row r="1345" spans="14:34">
      <c r="N1345" s="415"/>
      <c r="O1345" s="417"/>
      <c r="P1345" s="415"/>
      <c r="Q1345" s="418"/>
      <c r="R1345" s="62"/>
      <c r="S1345" s="62"/>
      <c r="T1345" s="62"/>
      <c r="U1345" s="62"/>
      <c r="V1345" s="417"/>
      <c r="W1345" s="62"/>
      <c r="X1345" s="415"/>
      <c r="Y1345" s="417"/>
      <c r="Z1345" s="415"/>
      <c r="AA1345" s="417"/>
      <c r="AB1345" s="62"/>
      <c r="AC1345" s="62"/>
      <c r="AD1345" s="62"/>
      <c r="AE1345" s="62"/>
      <c r="AF1345" s="62"/>
      <c r="AG1345" s="62"/>
      <c r="AH1345" s="62"/>
    </row>
    <row r="1346" spans="14:34">
      <c r="N1346" s="415"/>
      <c r="O1346" s="417"/>
      <c r="P1346" s="415"/>
      <c r="Q1346" s="418"/>
      <c r="R1346" s="62"/>
      <c r="S1346" s="62"/>
      <c r="T1346" s="62"/>
      <c r="U1346" s="62"/>
      <c r="V1346" s="417"/>
      <c r="W1346" s="62"/>
      <c r="X1346" s="415"/>
      <c r="Y1346" s="417"/>
      <c r="Z1346" s="415"/>
      <c r="AA1346" s="417"/>
      <c r="AB1346" s="62"/>
      <c r="AC1346" s="62"/>
      <c r="AD1346" s="62"/>
      <c r="AE1346" s="62"/>
      <c r="AF1346" s="62"/>
      <c r="AG1346" s="62"/>
      <c r="AH1346" s="62"/>
    </row>
    <row r="1347" spans="14:34">
      <c r="N1347" s="415"/>
      <c r="O1347" s="417"/>
      <c r="P1347" s="415"/>
      <c r="Q1347" s="418"/>
      <c r="R1347" s="62"/>
      <c r="S1347" s="62"/>
      <c r="T1347" s="62"/>
      <c r="U1347" s="62"/>
      <c r="V1347" s="417"/>
      <c r="W1347" s="62"/>
      <c r="X1347" s="415"/>
      <c r="Y1347" s="417"/>
      <c r="Z1347" s="415"/>
      <c r="AA1347" s="417"/>
      <c r="AB1347" s="62"/>
      <c r="AC1347" s="62"/>
      <c r="AD1347" s="62"/>
      <c r="AE1347" s="62"/>
      <c r="AF1347" s="62"/>
      <c r="AG1347" s="62"/>
      <c r="AH1347" s="62"/>
    </row>
    <row r="1348" spans="14:34">
      <c r="N1348" s="415"/>
      <c r="O1348" s="417"/>
      <c r="P1348" s="415"/>
      <c r="Q1348" s="418"/>
      <c r="R1348" s="62"/>
      <c r="S1348" s="62"/>
      <c r="T1348" s="62"/>
      <c r="U1348" s="62"/>
      <c r="V1348" s="417"/>
      <c r="W1348" s="62"/>
      <c r="X1348" s="415"/>
      <c r="Y1348" s="417"/>
      <c r="Z1348" s="415"/>
      <c r="AA1348" s="417"/>
      <c r="AB1348" s="62"/>
      <c r="AC1348" s="62"/>
      <c r="AD1348" s="62"/>
      <c r="AE1348" s="62"/>
      <c r="AF1348" s="62"/>
      <c r="AG1348" s="62"/>
      <c r="AH1348" s="62"/>
    </row>
    <row r="1349" spans="14:34">
      <c r="N1349" s="415"/>
      <c r="O1349" s="417"/>
      <c r="P1349" s="415"/>
      <c r="Q1349" s="418"/>
      <c r="R1349" s="62"/>
      <c r="S1349" s="62"/>
      <c r="T1349" s="62"/>
      <c r="U1349" s="62"/>
      <c r="V1349" s="417"/>
      <c r="W1349" s="62"/>
      <c r="X1349" s="415"/>
      <c r="Y1349" s="417"/>
      <c r="Z1349" s="415"/>
      <c r="AA1349" s="417"/>
      <c r="AB1349" s="62"/>
      <c r="AC1349" s="62"/>
      <c r="AD1349" s="62"/>
      <c r="AE1349" s="62"/>
      <c r="AF1349" s="62"/>
      <c r="AG1349" s="62"/>
      <c r="AH1349" s="62"/>
    </row>
    <row r="1350" spans="14:34">
      <c r="N1350" s="415"/>
      <c r="O1350" s="417"/>
      <c r="P1350" s="415"/>
      <c r="Q1350" s="418"/>
      <c r="R1350" s="62"/>
      <c r="S1350" s="62"/>
      <c r="T1350" s="62"/>
      <c r="U1350" s="62"/>
      <c r="V1350" s="417"/>
      <c r="W1350" s="62"/>
      <c r="X1350" s="415"/>
      <c r="Y1350" s="417"/>
      <c r="Z1350" s="415"/>
      <c r="AA1350" s="417"/>
      <c r="AB1350" s="62"/>
      <c r="AC1350" s="62"/>
      <c r="AD1350" s="62"/>
      <c r="AE1350" s="62"/>
      <c r="AF1350" s="62"/>
      <c r="AG1350" s="62"/>
      <c r="AH1350" s="62"/>
    </row>
    <row r="1351" spans="14:34">
      <c r="N1351" s="415"/>
      <c r="O1351" s="417"/>
      <c r="P1351" s="415"/>
      <c r="Q1351" s="418"/>
      <c r="R1351" s="62"/>
      <c r="S1351" s="62"/>
      <c r="T1351" s="62"/>
      <c r="U1351" s="62"/>
      <c r="V1351" s="417"/>
      <c r="W1351" s="62"/>
      <c r="X1351" s="415"/>
      <c r="Y1351" s="417"/>
      <c r="Z1351" s="415"/>
      <c r="AA1351" s="417"/>
      <c r="AB1351" s="62"/>
      <c r="AC1351" s="62"/>
      <c r="AD1351" s="62"/>
      <c r="AE1351" s="62"/>
      <c r="AF1351" s="62"/>
      <c r="AG1351" s="62"/>
      <c r="AH1351" s="62"/>
    </row>
    <row r="1352" spans="14:34">
      <c r="N1352" s="415"/>
      <c r="O1352" s="417"/>
      <c r="P1352" s="415"/>
      <c r="Q1352" s="418"/>
      <c r="R1352" s="62"/>
      <c r="S1352" s="62"/>
      <c r="T1352" s="62"/>
      <c r="U1352" s="62"/>
      <c r="V1352" s="417"/>
      <c r="W1352" s="62"/>
      <c r="X1352" s="415"/>
      <c r="Y1352" s="417"/>
      <c r="Z1352" s="415"/>
      <c r="AA1352" s="417"/>
      <c r="AB1352" s="62"/>
      <c r="AC1352" s="62"/>
      <c r="AD1352" s="62"/>
      <c r="AE1352" s="62"/>
      <c r="AF1352" s="62"/>
      <c r="AG1352" s="62"/>
      <c r="AH1352" s="62"/>
    </row>
    <row r="1353" spans="14:34">
      <c r="N1353" s="415"/>
      <c r="O1353" s="417"/>
      <c r="P1353" s="415"/>
      <c r="Q1353" s="418"/>
      <c r="R1353" s="62"/>
      <c r="S1353" s="62"/>
      <c r="T1353" s="62"/>
      <c r="U1353" s="62"/>
      <c r="V1353" s="417"/>
      <c r="W1353" s="62"/>
      <c r="X1353" s="415"/>
      <c r="Y1353" s="417"/>
      <c r="Z1353" s="415"/>
      <c r="AA1353" s="417"/>
      <c r="AB1353" s="62"/>
      <c r="AC1353" s="62"/>
      <c r="AD1353" s="62"/>
      <c r="AE1353" s="62"/>
      <c r="AF1353" s="62"/>
      <c r="AG1353" s="62"/>
      <c r="AH1353" s="62"/>
    </row>
    <row r="1354" spans="14:34">
      <c r="N1354" s="415"/>
      <c r="O1354" s="417"/>
      <c r="P1354" s="415"/>
      <c r="Q1354" s="418"/>
      <c r="R1354" s="62"/>
      <c r="S1354" s="62"/>
      <c r="T1354" s="62"/>
      <c r="U1354" s="62"/>
      <c r="V1354" s="417"/>
      <c r="W1354" s="62"/>
      <c r="X1354" s="415"/>
      <c r="Y1354" s="417"/>
      <c r="Z1354" s="415"/>
      <c r="AA1354" s="417"/>
      <c r="AB1354" s="62"/>
      <c r="AC1354" s="62"/>
      <c r="AD1354" s="62"/>
      <c r="AE1354" s="62"/>
      <c r="AF1354" s="62"/>
      <c r="AG1354" s="62"/>
      <c r="AH1354" s="62"/>
    </row>
    <row r="1355" spans="14:34">
      <c r="N1355" s="415"/>
      <c r="O1355" s="417"/>
      <c r="P1355" s="415"/>
      <c r="Q1355" s="418"/>
      <c r="R1355" s="62"/>
      <c r="S1355" s="62"/>
      <c r="T1355" s="62"/>
      <c r="U1355" s="62"/>
      <c r="V1355" s="417"/>
      <c r="W1355" s="62"/>
      <c r="X1355" s="415"/>
      <c r="Y1355" s="417"/>
      <c r="Z1355" s="415"/>
      <c r="AA1355" s="417"/>
      <c r="AB1355" s="62"/>
      <c r="AC1355" s="62"/>
      <c r="AD1355" s="62"/>
      <c r="AE1355" s="62"/>
      <c r="AF1355" s="62"/>
      <c r="AG1355" s="62"/>
      <c r="AH1355" s="62"/>
    </row>
    <row r="1356" spans="14:34">
      <c r="N1356" s="415"/>
      <c r="O1356" s="417"/>
      <c r="P1356" s="415"/>
      <c r="Q1356" s="418"/>
      <c r="R1356" s="62"/>
      <c r="S1356" s="62"/>
      <c r="T1356" s="62"/>
      <c r="U1356" s="62"/>
      <c r="V1356" s="417"/>
      <c r="W1356" s="62"/>
      <c r="X1356" s="415"/>
      <c r="Y1356" s="417"/>
      <c r="Z1356" s="415"/>
      <c r="AA1356" s="417"/>
      <c r="AB1356" s="62"/>
      <c r="AC1356" s="62"/>
      <c r="AD1356" s="62"/>
      <c r="AE1356" s="62"/>
      <c r="AF1356" s="62"/>
      <c r="AG1356" s="62"/>
      <c r="AH1356" s="62"/>
    </row>
    <row r="1357" spans="14:34">
      <c r="N1357" s="415"/>
      <c r="O1357" s="417"/>
      <c r="P1357" s="415"/>
      <c r="Q1357" s="418"/>
      <c r="R1357" s="62"/>
      <c r="S1357" s="62"/>
      <c r="T1357" s="62"/>
      <c r="U1357" s="62"/>
      <c r="V1357" s="417"/>
      <c r="W1357" s="62"/>
      <c r="X1357" s="415"/>
      <c r="Y1357" s="417"/>
      <c r="Z1357" s="415"/>
      <c r="AA1357" s="417"/>
      <c r="AB1357" s="62"/>
      <c r="AC1357" s="62"/>
      <c r="AD1357" s="62"/>
      <c r="AE1357" s="62"/>
      <c r="AF1357" s="62"/>
      <c r="AG1357" s="62"/>
      <c r="AH1357" s="62"/>
    </row>
    <row r="1358" spans="14:34">
      <c r="N1358" s="415"/>
      <c r="O1358" s="417"/>
      <c r="P1358" s="415"/>
      <c r="Q1358" s="418"/>
      <c r="R1358" s="62"/>
      <c r="S1358" s="62"/>
      <c r="T1358" s="62"/>
      <c r="U1358" s="62"/>
      <c r="V1358" s="417"/>
      <c r="W1358" s="62"/>
      <c r="X1358" s="415"/>
      <c r="Y1358" s="417"/>
      <c r="Z1358" s="415"/>
      <c r="AA1358" s="417"/>
      <c r="AB1358" s="62"/>
      <c r="AC1358" s="62"/>
      <c r="AD1358" s="62"/>
      <c r="AE1358" s="62"/>
      <c r="AF1358" s="62"/>
      <c r="AG1358" s="62"/>
      <c r="AH1358" s="62"/>
    </row>
    <row r="1359" spans="14:34">
      <c r="N1359" s="415"/>
      <c r="O1359" s="417"/>
      <c r="P1359" s="415"/>
      <c r="Q1359" s="418"/>
      <c r="R1359" s="62"/>
      <c r="S1359" s="62"/>
      <c r="T1359" s="62"/>
      <c r="U1359" s="62"/>
      <c r="V1359" s="417"/>
      <c r="W1359" s="62"/>
      <c r="X1359" s="415"/>
      <c r="Y1359" s="417"/>
      <c r="Z1359" s="415"/>
      <c r="AA1359" s="417"/>
      <c r="AB1359" s="62"/>
      <c r="AC1359" s="62"/>
      <c r="AD1359" s="62"/>
      <c r="AE1359" s="62"/>
      <c r="AF1359" s="62"/>
      <c r="AG1359" s="62"/>
      <c r="AH1359" s="62"/>
    </row>
    <row r="1360" spans="14:34">
      <c r="N1360" s="415"/>
      <c r="O1360" s="417"/>
      <c r="P1360" s="415"/>
      <c r="Q1360" s="418"/>
      <c r="R1360" s="62"/>
      <c r="S1360" s="62"/>
      <c r="T1360" s="62"/>
      <c r="U1360" s="62"/>
      <c r="V1360" s="417"/>
      <c r="W1360" s="62"/>
      <c r="X1360" s="415"/>
      <c r="Y1360" s="417"/>
      <c r="Z1360" s="415"/>
      <c r="AA1360" s="417"/>
      <c r="AB1360" s="62"/>
      <c r="AC1360" s="62"/>
      <c r="AD1360" s="62"/>
      <c r="AE1360" s="62"/>
      <c r="AF1360" s="62"/>
      <c r="AG1360" s="62"/>
      <c r="AH1360" s="62"/>
    </row>
    <row r="1361" spans="14:34">
      <c r="N1361" s="415"/>
      <c r="O1361" s="417"/>
      <c r="P1361" s="415"/>
      <c r="Q1361" s="418"/>
      <c r="R1361" s="62"/>
      <c r="S1361" s="62"/>
      <c r="T1361" s="62"/>
      <c r="U1361" s="62"/>
      <c r="V1361" s="417"/>
      <c r="W1361" s="62"/>
      <c r="X1361" s="415"/>
      <c r="Y1361" s="417"/>
      <c r="Z1361" s="415"/>
      <c r="AA1361" s="417"/>
      <c r="AB1361" s="62"/>
      <c r="AC1361" s="62"/>
      <c r="AD1361" s="62"/>
      <c r="AE1361" s="62"/>
      <c r="AF1361" s="62"/>
      <c r="AG1361" s="62"/>
      <c r="AH1361" s="62"/>
    </row>
    <row r="1362" spans="14:34">
      <c r="N1362" s="415"/>
      <c r="O1362" s="417"/>
      <c r="P1362" s="415"/>
      <c r="Q1362" s="418"/>
      <c r="R1362" s="62"/>
      <c r="S1362" s="62"/>
      <c r="T1362" s="62"/>
      <c r="U1362" s="62"/>
      <c r="V1362" s="417"/>
      <c r="W1362" s="62"/>
      <c r="X1362" s="415"/>
      <c r="Y1362" s="417"/>
      <c r="Z1362" s="415"/>
      <c r="AA1362" s="417"/>
      <c r="AB1362" s="62"/>
      <c r="AC1362" s="62"/>
      <c r="AD1362" s="62"/>
      <c r="AE1362" s="62"/>
      <c r="AF1362" s="62"/>
      <c r="AG1362" s="62"/>
      <c r="AH1362" s="62"/>
    </row>
    <row r="1363" spans="14:34">
      <c r="N1363" s="415"/>
      <c r="O1363" s="417"/>
      <c r="P1363" s="415"/>
      <c r="Q1363" s="418"/>
      <c r="R1363" s="62"/>
      <c r="S1363" s="62"/>
      <c r="T1363" s="62"/>
      <c r="U1363" s="62"/>
      <c r="V1363" s="417"/>
      <c r="W1363" s="62"/>
      <c r="X1363" s="415"/>
      <c r="Y1363" s="417"/>
      <c r="Z1363" s="415"/>
      <c r="AA1363" s="417"/>
      <c r="AB1363" s="62"/>
      <c r="AC1363" s="62"/>
      <c r="AD1363" s="62"/>
      <c r="AE1363" s="62"/>
      <c r="AF1363" s="62"/>
      <c r="AG1363" s="62"/>
      <c r="AH1363" s="62"/>
    </row>
    <row r="1364" spans="14:34">
      <c r="N1364" s="415"/>
      <c r="O1364" s="417"/>
      <c r="P1364" s="415"/>
      <c r="Q1364" s="418"/>
      <c r="R1364" s="62"/>
      <c r="S1364" s="62"/>
      <c r="T1364" s="62"/>
      <c r="U1364" s="62"/>
      <c r="V1364" s="417"/>
      <c r="W1364" s="62"/>
      <c r="X1364" s="415"/>
      <c r="Y1364" s="417"/>
      <c r="Z1364" s="415"/>
      <c r="AA1364" s="417"/>
      <c r="AB1364" s="62"/>
      <c r="AC1364" s="62"/>
      <c r="AD1364" s="62"/>
      <c r="AE1364" s="62"/>
      <c r="AF1364" s="62"/>
      <c r="AG1364" s="62"/>
      <c r="AH1364" s="62"/>
    </row>
    <row r="1365" spans="14:34">
      <c r="N1365" s="415"/>
      <c r="O1365" s="417"/>
      <c r="P1365" s="415"/>
      <c r="Q1365" s="418"/>
      <c r="R1365" s="62"/>
      <c r="S1365" s="62"/>
      <c r="T1365" s="62"/>
      <c r="U1365" s="62"/>
      <c r="V1365" s="417"/>
      <c r="W1365" s="62"/>
      <c r="X1365" s="415"/>
      <c r="Y1365" s="417"/>
      <c r="Z1365" s="415"/>
      <c r="AA1365" s="417"/>
      <c r="AB1365" s="62"/>
      <c r="AC1365" s="62"/>
      <c r="AD1365" s="62"/>
      <c r="AE1365" s="62"/>
      <c r="AF1365" s="62"/>
      <c r="AG1365" s="62"/>
      <c r="AH1365" s="62"/>
    </row>
    <row r="1366" spans="14:34">
      <c r="N1366" s="415"/>
      <c r="O1366" s="417"/>
      <c r="P1366" s="415"/>
      <c r="Q1366" s="418"/>
      <c r="R1366" s="62"/>
      <c r="S1366" s="62"/>
      <c r="T1366" s="62"/>
      <c r="U1366" s="62"/>
      <c r="V1366" s="417"/>
      <c r="W1366" s="62"/>
      <c r="X1366" s="415"/>
      <c r="Y1366" s="417"/>
      <c r="Z1366" s="415"/>
      <c r="AA1366" s="417"/>
      <c r="AB1366" s="62"/>
      <c r="AC1366" s="62"/>
      <c r="AD1366" s="62"/>
      <c r="AE1366" s="62"/>
      <c r="AF1366" s="62"/>
      <c r="AG1366" s="62"/>
      <c r="AH1366" s="62"/>
    </row>
    <row r="1367" spans="14:34">
      <c r="N1367" s="415"/>
      <c r="O1367" s="417"/>
      <c r="P1367" s="415"/>
      <c r="Q1367" s="418"/>
      <c r="R1367" s="62"/>
      <c r="S1367" s="62"/>
      <c r="T1367" s="62"/>
      <c r="U1367" s="62"/>
      <c r="V1367" s="417"/>
      <c r="W1367" s="62"/>
      <c r="X1367" s="415"/>
      <c r="Y1367" s="417"/>
      <c r="Z1367" s="415"/>
      <c r="AA1367" s="417"/>
      <c r="AB1367" s="62"/>
      <c r="AC1367" s="62"/>
      <c r="AD1367" s="62"/>
      <c r="AE1367" s="62"/>
      <c r="AF1367" s="62"/>
      <c r="AG1367" s="62"/>
      <c r="AH1367" s="62"/>
    </row>
    <row r="1368" spans="14:34">
      <c r="N1368" s="415"/>
      <c r="O1368" s="417"/>
      <c r="P1368" s="415"/>
      <c r="Q1368" s="418"/>
      <c r="R1368" s="62"/>
      <c r="S1368" s="62"/>
      <c r="T1368" s="62"/>
      <c r="U1368" s="62"/>
      <c r="V1368" s="417"/>
      <c r="W1368" s="62"/>
      <c r="X1368" s="415"/>
      <c r="Y1368" s="417"/>
      <c r="Z1368" s="415"/>
      <c r="AA1368" s="417"/>
      <c r="AB1368" s="62"/>
      <c r="AC1368" s="62"/>
      <c r="AD1368" s="62"/>
      <c r="AE1368" s="62"/>
      <c r="AF1368" s="62"/>
      <c r="AG1368" s="62"/>
      <c r="AH1368" s="62"/>
    </row>
    <row r="1369" spans="14:34">
      <c r="N1369" s="415"/>
      <c r="O1369" s="417"/>
      <c r="P1369" s="415"/>
      <c r="Q1369" s="418"/>
      <c r="R1369" s="62"/>
      <c r="S1369" s="62"/>
      <c r="T1369" s="62"/>
      <c r="U1369" s="62"/>
      <c r="V1369" s="417"/>
      <c r="W1369" s="62"/>
      <c r="X1369" s="415"/>
      <c r="Y1369" s="417"/>
      <c r="Z1369" s="415"/>
      <c r="AA1369" s="417"/>
      <c r="AB1369" s="62"/>
      <c r="AC1369" s="62"/>
      <c r="AD1369" s="62"/>
      <c r="AE1369" s="62"/>
      <c r="AF1369" s="62"/>
      <c r="AG1369" s="62"/>
      <c r="AH1369" s="62"/>
    </row>
    <row r="1370" spans="14:34">
      <c r="N1370" s="415"/>
      <c r="O1370" s="417"/>
      <c r="P1370" s="415"/>
      <c r="Q1370" s="418"/>
      <c r="R1370" s="62"/>
      <c r="S1370" s="62"/>
      <c r="T1370" s="62"/>
      <c r="U1370" s="62"/>
      <c r="V1370" s="417"/>
      <c r="W1370" s="62"/>
      <c r="X1370" s="415"/>
      <c r="Y1370" s="417"/>
      <c r="Z1370" s="415"/>
      <c r="AA1370" s="417"/>
      <c r="AB1370" s="62"/>
      <c r="AC1370" s="62"/>
      <c r="AD1370" s="62"/>
      <c r="AE1370" s="62"/>
      <c r="AF1370" s="62"/>
      <c r="AG1370" s="62"/>
      <c r="AH1370" s="62"/>
    </row>
    <row r="1371" spans="14:34">
      <c r="N1371" s="415"/>
      <c r="O1371" s="417"/>
      <c r="P1371" s="415"/>
      <c r="Q1371" s="418"/>
      <c r="R1371" s="62"/>
      <c r="S1371" s="62"/>
      <c r="T1371" s="62"/>
      <c r="U1371" s="62"/>
      <c r="V1371" s="417"/>
      <c r="W1371" s="62"/>
      <c r="X1371" s="415"/>
      <c r="Y1371" s="417"/>
      <c r="Z1371" s="415"/>
      <c r="AA1371" s="417"/>
      <c r="AB1371" s="62"/>
      <c r="AC1371" s="62"/>
      <c r="AD1371" s="62"/>
      <c r="AE1371" s="62"/>
      <c r="AF1371" s="62"/>
      <c r="AG1371" s="62"/>
      <c r="AH1371" s="62"/>
    </row>
    <row r="1372" spans="14:34">
      <c r="N1372" s="415"/>
      <c r="O1372" s="417"/>
      <c r="P1372" s="415"/>
      <c r="Q1372" s="418"/>
      <c r="R1372" s="62"/>
      <c r="S1372" s="62"/>
      <c r="T1372" s="62"/>
      <c r="U1372" s="62"/>
      <c r="V1372" s="417"/>
      <c r="W1372" s="62"/>
      <c r="X1372" s="415"/>
      <c r="Y1372" s="417"/>
      <c r="Z1372" s="415"/>
      <c r="AA1372" s="417"/>
      <c r="AB1372" s="62"/>
      <c r="AC1372" s="62"/>
      <c r="AD1372" s="62"/>
      <c r="AE1372" s="62"/>
      <c r="AF1372" s="62"/>
      <c r="AG1372" s="62"/>
      <c r="AH1372" s="62"/>
    </row>
    <row r="1373" spans="14:34">
      <c r="N1373" s="415"/>
      <c r="O1373" s="417"/>
      <c r="P1373" s="415"/>
      <c r="Q1373" s="418"/>
      <c r="R1373" s="62"/>
      <c r="S1373" s="62"/>
      <c r="T1373" s="62"/>
      <c r="U1373" s="62"/>
      <c r="V1373" s="417"/>
      <c r="W1373" s="62"/>
      <c r="X1373" s="415"/>
      <c r="Y1373" s="417"/>
      <c r="Z1373" s="415"/>
      <c r="AA1373" s="417"/>
      <c r="AB1373" s="62"/>
      <c r="AC1373" s="62"/>
      <c r="AD1373" s="62"/>
      <c r="AE1373" s="62"/>
      <c r="AF1373" s="62"/>
      <c r="AG1373" s="62"/>
      <c r="AH1373" s="62"/>
    </row>
    <row r="1374" spans="14:34">
      <c r="N1374" s="415"/>
      <c r="O1374" s="417"/>
      <c r="P1374" s="415"/>
      <c r="Q1374" s="418"/>
      <c r="R1374" s="62"/>
      <c r="S1374" s="62"/>
      <c r="T1374" s="62"/>
      <c r="U1374" s="62"/>
      <c r="V1374" s="417"/>
      <c r="W1374" s="62"/>
      <c r="X1374" s="415"/>
      <c r="Y1374" s="417"/>
      <c r="Z1374" s="415"/>
      <c r="AA1374" s="417"/>
      <c r="AB1374" s="62"/>
      <c r="AC1374" s="62"/>
      <c r="AD1374" s="62"/>
      <c r="AE1374" s="62"/>
      <c r="AF1374" s="62"/>
      <c r="AG1374" s="62"/>
      <c r="AH1374" s="62"/>
    </row>
    <row r="1375" spans="14:34">
      <c r="N1375" s="415"/>
      <c r="O1375" s="417"/>
      <c r="P1375" s="415"/>
      <c r="Q1375" s="418"/>
      <c r="R1375" s="62"/>
      <c r="S1375" s="62"/>
      <c r="T1375" s="62"/>
      <c r="U1375" s="62"/>
      <c r="V1375" s="417"/>
      <c r="W1375" s="62"/>
      <c r="X1375" s="415"/>
      <c r="Y1375" s="417"/>
      <c r="Z1375" s="415"/>
      <c r="AA1375" s="417"/>
      <c r="AB1375" s="62"/>
      <c r="AC1375" s="62"/>
      <c r="AD1375" s="62"/>
      <c r="AE1375" s="62"/>
      <c r="AF1375" s="62"/>
      <c r="AG1375" s="62"/>
      <c r="AH1375" s="62"/>
    </row>
    <row r="1376" spans="14:34">
      <c r="N1376" s="415"/>
      <c r="O1376" s="417"/>
      <c r="P1376" s="415"/>
      <c r="Q1376" s="418"/>
      <c r="R1376" s="62"/>
      <c r="S1376" s="62"/>
      <c r="T1376" s="62"/>
      <c r="U1376" s="62"/>
      <c r="V1376" s="417"/>
      <c r="W1376" s="62"/>
      <c r="X1376" s="415"/>
      <c r="Y1376" s="417"/>
      <c r="Z1376" s="415"/>
      <c r="AA1376" s="417"/>
      <c r="AB1376" s="62"/>
      <c r="AC1376" s="62"/>
      <c r="AD1376" s="62"/>
      <c r="AE1376" s="62"/>
      <c r="AF1376" s="62"/>
      <c r="AG1376" s="62"/>
      <c r="AH1376" s="62"/>
    </row>
    <row r="1377" spans="14:34">
      <c r="N1377" s="415"/>
      <c r="O1377" s="417"/>
      <c r="P1377" s="415"/>
      <c r="Q1377" s="418"/>
      <c r="R1377" s="62"/>
      <c r="S1377" s="62"/>
      <c r="T1377" s="62"/>
      <c r="U1377" s="62"/>
      <c r="V1377" s="417"/>
      <c r="W1377" s="62"/>
      <c r="X1377" s="415"/>
      <c r="Y1377" s="417"/>
      <c r="Z1377" s="415"/>
      <c r="AA1377" s="417"/>
      <c r="AB1377" s="62"/>
      <c r="AC1377" s="62"/>
      <c r="AD1377" s="62"/>
      <c r="AE1377" s="62"/>
      <c r="AF1377" s="62"/>
      <c r="AG1377" s="62"/>
      <c r="AH1377" s="62"/>
    </row>
    <row r="1378" spans="14:34">
      <c r="N1378" s="415"/>
      <c r="O1378" s="417"/>
      <c r="P1378" s="415"/>
      <c r="Q1378" s="418"/>
      <c r="R1378" s="62"/>
      <c r="S1378" s="62"/>
      <c r="T1378" s="62"/>
      <c r="U1378" s="62"/>
      <c r="V1378" s="417"/>
      <c r="W1378" s="62"/>
      <c r="X1378" s="415"/>
      <c r="Y1378" s="417"/>
      <c r="Z1378" s="415"/>
      <c r="AA1378" s="417"/>
      <c r="AB1378" s="62"/>
      <c r="AC1378" s="62"/>
      <c r="AD1378" s="62"/>
      <c r="AE1378" s="62"/>
      <c r="AF1378" s="62"/>
      <c r="AG1378" s="62"/>
      <c r="AH1378" s="62"/>
    </row>
    <row r="1379" spans="14:34">
      <c r="N1379" s="415"/>
      <c r="O1379" s="417"/>
      <c r="P1379" s="415"/>
      <c r="Q1379" s="418"/>
      <c r="R1379" s="62"/>
      <c r="S1379" s="62"/>
      <c r="T1379" s="62"/>
      <c r="U1379" s="62"/>
      <c r="V1379" s="417"/>
      <c r="W1379" s="62"/>
      <c r="X1379" s="415"/>
      <c r="Y1379" s="417"/>
      <c r="Z1379" s="415"/>
      <c r="AA1379" s="417"/>
      <c r="AB1379" s="62"/>
      <c r="AC1379" s="62"/>
      <c r="AD1379" s="62"/>
      <c r="AE1379" s="62"/>
      <c r="AF1379" s="62"/>
      <c r="AG1379" s="62"/>
      <c r="AH1379" s="62"/>
    </row>
    <row r="1380" spans="14:34">
      <c r="N1380" s="415"/>
      <c r="O1380" s="417"/>
      <c r="P1380" s="415"/>
      <c r="Q1380" s="418"/>
      <c r="R1380" s="62"/>
      <c r="S1380" s="62"/>
      <c r="T1380" s="62"/>
      <c r="U1380" s="62"/>
      <c r="V1380" s="417"/>
      <c r="W1380" s="62"/>
      <c r="X1380" s="415"/>
      <c r="Y1380" s="417"/>
      <c r="Z1380" s="415"/>
      <c r="AA1380" s="417"/>
      <c r="AB1380" s="62"/>
      <c r="AC1380" s="62"/>
      <c r="AD1380" s="62"/>
      <c r="AE1380" s="62"/>
      <c r="AF1380" s="62"/>
      <c r="AG1380" s="62"/>
      <c r="AH1380" s="62"/>
    </row>
    <row r="1381" spans="14:34">
      <c r="N1381" s="415"/>
      <c r="O1381" s="417"/>
      <c r="P1381" s="415"/>
      <c r="Q1381" s="418"/>
      <c r="R1381" s="62"/>
      <c r="S1381" s="62"/>
      <c r="T1381" s="62"/>
      <c r="U1381" s="62"/>
      <c r="V1381" s="417"/>
      <c r="W1381" s="62"/>
      <c r="X1381" s="415"/>
      <c r="Y1381" s="417"/>
      <c r="Z1381" s="415"/>
      <c r="AA1381" s="417"/>
      <c r="AB1381" s="62"/>
      <c r="AC1381" s="62"/>
      <c r="AD1381" s="62"/>
      <c r="AE1381" s="62"/>
      <c r="AF1381" s="62"/>
      <c r="AG1381" s="62"/>
      <c r="AH1381" s="62"/>
    </row>
    <row r="1382" spans="14:34">
      <c r="N1382" s="415"/>
      <c r="O1382" s="417"/>
      <c r="P1382" s="415"/>
      <c r="Q1382" s="418"/>
      <c r="R1382" s="62"/>
      <c r="S1382" s="62"/>
      <c r="T1382" s="62"/>
      <c r="U1382" s="62"/>
      <c r="V1382" s="417"/>
      <c r="W1382" s="62"/>
      <c r="X1382" s="415"/>
      <c r="Y1382" s="417"/>
      <c r="Z1382" s="415"/>
      <c r="AA1382" s="417"/>
      <c r="AB1382" s="62"/>
      <c r="AC1382" s="62"/>
      <c r="AD1382" s="62"/>
      <c r="AE1382" s="62"/>
      <c r="AF1382" s="62"/>
      <c r="AG1382" s="62"/>
      <c r="AH1382" s="62"/>
    </row>
    <row r="1383" spans="14:34">
      <c r="N1383" s="415"/>
      <c r="O1383" s="417"/>
      <c r="P1383" s="415"/>
      <c r="Q1383" s="418"/>
      <c r="R1383" s="62"/>
      <c r="S1383" s="62"/>
      <c r="T1383" s="62"/>
      <c r="U1383" s="62"/>
      <c r="V1383" s="417"/>
      <c r="W1383" s="62"/>
      <c r="X1383" s="415"/>
      <c r="Y1383" s="417"/>
      <c r="Z1383" s="415"/>
      <c r="AA1383" s="417"/>
      <c r="AB1383" s="62"/>
      <c r="AC1383" s="62"/>
      <c r="AD1383" s="62"/>
      <c r="AE1383" s="62"/>
      <c r="AF1383" s="62"/>
      <c r="AG1383" s="62"/>
      <c r="AH1383" s="62"/>
    </row>
    <row r="1384" spans="14:34">
      <c r="N1384" s="415"/>
      <c r="O1384" s="417"/>
      <c r="P1384" s="415"/>
      <c r="Q1384" s="418"/>
      <c r="R1384" s="62"/>
      <c r="S1384" s="62"/>
      <c r="T1384" s="62"/>
      <c r="U1384" s="62"/>
      <c r="V1384" s="417"/>
      <c r="W1384" s="62"/>
      <c r="X1384" s="415"/>
      <c r="Y1384" s="417"/>
      <c r="Z1384" s="415"/>
      <c r="AA1384" s="417"/>
      <c r="AB1384" s="62"/>
      <c r="AC1384" s="62"/>
      <c r="AD1384" s="62"/>
      <c r="AE1384" s="62"/>
      <c r="AF1384" s="62"/>
      <c r="AG1384" s="62"/>
      <c r="AH1384" s="62"/>
    </row>
    <row r="1385" spans="14:34">
      <c r="N1385" s="415"/>
      <c r="O1385" s="417"/>
      <c r="P1385" s="415"/>
      <c r="Q1385" s="418"/>
      <c r="R1385" s="62"/>
      <c r="S1385" s="62"/>
      <c r="T1385" s="62"/>
      <c r="U1385" s="62"/>
      <c r="V1385" s="417"/>
      <c r="W1385" s="62"/>
      <c r="X1385" s="415"/>
      <c r="Y1385" s="417"/>
      <c r="Z1385" s="415"/>
      <c r="AA1385" s="417"/>
      <c r="AB1385" s="62"/>
      <c r="AC1385" s="62"/>
      <c r="AD1385" s="62"/>
      <c r="AE1385" s="62"/>
      <c r="AF1385" s="62"/>
      <c r="AG1385" s="62"/>
      <c r="AH1385" s="62"/>
    </row>
    <row r="1386" spans="14:34">
      <c r="N1386" s="415"/>
      <c r="O1386" s="417"/>
      <c r="P1386" s="415"/>
      <c r="Q1386" s="418"/>
      <c r="R1386" s="62"/>
      <c r="S1386" s="62"/>
      <c r="T1386" s="62"/>
      <c r="U1386" s="62"/>
      <c r="V1386" s="417"/>
      <c r="W1386" s="62"/>
      <c r="X1386" s="415"/>
      <c r="Y1386" s="417"/>
      <c r="Z1386" s="415"/>
      <c r="AA1386" s="417"/>
      <c r="AB1386" s="62"/>
      <c r="AC1386" s="62"/>
      <c r="AD1386" s="62"/>
      <c r="AE1386" s="62"/>
      <c r="AF1386" s="62"/>
      <c r="AG1386" s="62"/>
      <c r="AH1386" s="62"/>
    </row>
    <row r="1387" spans="14:34">
      <c r="N1387" s="415"/>
      <c r="O1387" s="417"/>
      <c r="P1387" s="415"/>
      <c r="Q1387" s="418"/>
      <c r="R1387" s="62"/>
      <c r="S1387" s="62"/>
      <c r="T1387" s="62"/>
      <c r="U1387" s="62"/>
      <c r="V1387" s="417"/>
      <c r="W1387" s="62"/>
      <c r="X1387" s="415"/>
      <c r="Y1387" s="417"/>
      <c r="Z1387" s="415"/>
      <c r="AA1387" s="417"/>
      <c r="AB1387" s="62"/>
      <c r="AC1387" s="62"/>
      <c r="AD1387" s="62"/>
      <c r="AE1387" s="62"/>
      <c r="AF1387" s="62"/>
      <c r="AG1387" s="62"/>
      <c r="AH1387" s="62"/>
    </row>
    <row r="1388" spans="14:34">
      <c r="N1388" s="415"/>
      <c r="O1388" s="417"/>
      <c r="P1388" s="415"/>
      <c r="Q1388" s="418"/>
      <c r="R1388" s="62"/>
      <c r="S1388" s="62"/>
      <c r="T1388" s="62"/>
      <c r="U1388" s="62"/>
      <c r="V1388" s="417"/>
      <c r="W1388" s="62"/>
      <c r="X1388" s="415"/>
      <c r="Y1388" s="417"/>
      <c r="Z1388" s="415"/>
      <c r="AA1388" s="417"/>
      <c r="AB1388" s="62"/>
      <c r="AC1388" s="62"/>
      <c r="AD1388" s="62"/>
      <c r="AE1388" s="62"/>
      <c r="AF1388" s="62"/>
      <c r="AG1388" s="62"/>
      <c r="AH1388" s="62"/>
    </row>
    <row r="1389" spans="14:34">
      <c r="N1389" s="415"/>
      <c r="O1389" s="417"/>
      <c r="P1389" s="415"/>
      <c r="Q1389" s="418"/>
      <c r="R1389" s="62"/>
      <c r="S1389" s="62"/>
      <c r="T1389" s="62"/>
      <c r="U1389" s="62"/>
      <c r="V1389" s="417"/>
      <c r="W1389" s="62"/>
      <c r="X1389" s="415"/>
      <c r="Y1389" s="417"/>
      <c r="Z1389" s="415"/>
      <c r="AA1389" s="417"/>
      <c r="AB1389" s="62"/>
      <c r="AC1389" s="62"/>
      <c r="AD1389" s="62"/>
      <c r="AE1389" s="62"/>
      <c r="AF1389" s="62"/>
      <c r="AG1389" s="62"/>
      <c r="AH1389" s="62"/>
    </row>
    <row r="1390" spans="14:34">
      <c r="N1390" s="415"/>
      <c r="O1390" s="417"/>
      <c r="P1390" s="415"/>
      <c r="Q1390" s="418"/>
      <c r="R1390" s="62"/>
      <c r="S1390" s="62"/>
      <c r="T1390" s="62"/>
      <c r="U1390" s="62"/>
      <c r="V1390" s="417"/>
      <c r="W1390" s="62"/>
      <c r="X1390" s="415"/>
      <c r="Y1390" s="417"/>
      <c r="Z1390" s="415"/>
      <c r="AA1390" s="417"/>
      <c r="AB1390" s="62"/>
      <c r="AC1390" s="62"/>
      <c r="AD1390" s="62"/>
      <c r="AE1390" s="62"/>
      <c r="AF1390" s="62"/>
      <c r="AG1390" s="62"/>
      <c r="AH1390" s="62"/>
    </row>
    <row r="1391" spans="14:34">
      <c r="N1391" s="415"/>
      <c r="O1391" s="417"/>
      <c r="P1391" s="415"/>
      <c r="Q1391" s="418"/>
      <c r="R1391" s="62"/>
      <c r="S1391" s="62"/>
      <c r="T1391" s="62"/>
      <c r="U1391" s="62"/>
      <c r="V1391" s="417"/>
      <c r="W1391" s="62"/>
      <c r="X1391" s="415"/>
      <c r="Y1391" s="417"/>
      <c r="Z1391" s="415"/>
      <c r="AA1391" s="417"/>
      <c r="AB1391" s="62"/>
      <c r="AC1391" s="62"/>
      <c r="AD1391" s="62"/>
      <c r="AE1391" s="62"/>
      <c r="AF1391" s="62"/>
      <c r="AG1391" s="62"/>
      <c r="AH1391" s="62"/>
    </row>
    <row r="1392" spans="14:34">
      <c r="N1392" s="415"/>
      <c r="O1392" s="417"/>
      <c r="P1392" s="415"/>
      <c r="Q1392" s="418"/>
      <c r="R1392" s="62"/>
      <c r="S1392" s="62"/>
      <c r="T1392" s="62"/>
      <c r="U1392" s="62"/>
      <c r="V1392" s="417"/>
      <c r="W1392" s="62"/>
      <c r="X1392" s="415"/>
      <c r="Y1392" s="417"/>
      <c r="Z1392" s="415"/>
      <c r="AA1392" s="417"/>
      <c r="AB1392" s="62"/>
      <c r="AC1392" s="62"/>
      <c r="AD1392" s="62"/>
      <c r="AE1392" s="62"/>
      <c r="AF1392" s="62"/>
      <c r="AG1392" s="62"/>
      <c r="AH1392" s="62"/>
    </row>
    <row r="1393" spans="14:34">
      <c r="N1393" s="415"/>
      <c r="O1393" s="417"/>
      <c r="P1393" s="415"/>
      <c r="Q1393" s="418"/>
      <c r="R1393" s="62"/>
      <c r="S1393" s="62"/>
      <c r="T1393" s="62"/>
      <c r="U1393" s="62"/>
      <c r="V1393" s="417"/>
      <c r="W1393" s="62"/>
      <c r="X1393" s="415"/>
      <c r="Y1393" s="417"/>
      <c r="Z1393" s="415"/>
      <c r="AA1393" s="417"/>
      <c r="AB1393" s="62"/>
      <c r="AC1393" s="62"/>
      <c r="AD1393" s="62"/>
      <c r="AE1393" s="62"/>
      <c r="AF1393" s="62"/>
      <c r="AG1393" s="62"/>
      <c r="AH1393" s="62"/>
    </row>
    <row r="1394" spans="14:34">
      <c r="N1394" s="415"/>
      <c r="O1394" s="417"/>
      <c r="P1394" s="415"/>
      <c r="Q1394" s="418"/>
      <c r="R1394" s="62"/>
      <c r="S1394" s="62"/>
      <c r="T1394" s="62"/>
      <c r="U1394" s="62"/>
      <c r="V1394" s="417"/>
      <c r="W1394" s="62"/>
      <c r="X1394" s="415"/>
      <c r="Y1394" s="417"/>
      <c r="Z1394" s="415"/>
      <c r="AA1394" s="417"/>
      <c r="AB1394" s="62"/>
      <c r="AC1394" s="62"/>
      <c r="AD1394" s="62"/>
      <c r="AE1394" s="62"/>
      <c r="AF1394" s="62"/>
      <c r="AG1394" s="62"/>
      <c r="AH1394" s="62"/>
    </row>
    <row r="1395" spans="14:34">
      <c r="N1395" s="415"/>
      <c r="O1395" s="417"/>
      <c r="P1395" s="415"/>
      <c r="Q1395" s="418"/>
      <c r="R1395" s="62"/>
      <c r="S1395" s="62"/>
      <c r="T1395" s="62"/>
      <c r="U1395" s="62"/>
      <c r="V1395" s="417"/>
      <c r="W1395" s="62"/>
      <c r="X1395" s="415"/>
      <c r="Y1395" s="417"/>
      <c r="Z1395" s="415"/>
      <c r="AA1395" s="417"/>
      <c r="AB1395" s="62"/>
      <c r="AC1395" s="62"/>
      <c r="AD1395" s="62"/>
      <c r="AE1395" s="62"/>
      <c r="AF1395" s="62"/>
      <c r="AG1395" s="62"/>
      <c r="AH1395" s="62"/>
    </row>
    <row r="1396" spans="14:34">
      <c r="N1396" s="415"/>
      <c r="O1396" s="417"/>
      <c r="P1396" s="415"/>
      <c r="Q1396" s="418"/>
      <c r="R1396" s="62"/>
      <c r="S1396" s="62"/>
      <c r="T1396" s="62"/>
      <c r="U1396" s="62"/>
      <c r="V1396" s="417"/>
      <c r="W1396" s="62"/>
      <c r="X1396" s="415"/>
      <c r="Y1396" s="417"/>
      <c r="Z1396" s="415"/>
      <c r="AA1396" s="417"/>
      <c r="AB1396" s="62"/>
      <c r="AC1396" s="62"/>
      <c r="AD1396" s="62"/>
      <c r="AE1396" s="62"/>
      <c r="AF1396" s="62"/>
      <c r="AG1396" s="62"/>
      <c r="AH1396" s="62"/>
    </row>
    <row r="1397" spans="14:34">
      <c r="N1397" s="415"/>
      <c r="O1397" s="417"/>
      <c r="P1397" s="415"/>
      <c r="Q1397" s="418"/>
      <c r="R1397" s="62"/>
      <c r="S1397" s="62"/>
      <c r="T1397" s="62"/>
      <c r="U1397" s="62"/>
      <c r="V1397" s="417"/>
      <c r="W1397" s="62"/>
      <c r="X1397" s="415"/>
      <c r="Y1397" s="417"/>
      <c r="Z1397" s="415"/>
      <c r="AA1397" s="417"/>
      <c r="AB1397" s="62"/>
      <c r="AC1397" s="62"/>
      <c r="AD1397" s="62"/>
      <c r="AE1397" s="62"/>
      <c r="AF1397" s="62"/>
      <c r="AG1397" s="62"/>
      <c r="AH1397" s="62"/>
    </row>
    <row r="1398" spans="14:34">
      <c r="N1398" s="415"/>
      <c r="O1398" s="417"/>
      <c r="P1398" s="415"/>
      <c r="Q1398" s="418"/>
      <c r="R1398" s="62"/>
      <c r="S1398" s="62"/>
      <c r="T1398" s="62"/>
      <c r="U1398" s="62"/>
      <c r="V1398" s="417"/>
      <c r="W1398" s="62"/>
      <c r="X1398" s="415"/>
      <c r="Y1398" s="417"/>
      <c r="Z1398" s="415"/>
      <c r="AA1398" s="417"/>
      <c r="AB1398" s="62"/>
      <c r="AC1398" s="62"/>
      <c r="AD1398" s="62"/>
      <c r="AE1398" s="62"/>
      <c r="AF1398" s="62"/>
      <c r="AG1398" s="62"/>
      <c r="AH1398" s="62"/>
    </row>
    <row r="1399" spans="14:34">
      <c r="N1399" s="415"/>
      <c r="O1399" s="417"/>
      <c r="P1399" s="415"/>
      <c r="Q1399" s="418"/>
      <c r="R1399" s="62"/>
      <c r="S1399" s="62"/>
      <c r="T1399" s="62"/>
      <c r="U1399" s="62"/>
      <c r="V1399" s="417"/>
      <c r="W1399" s="62"/>
      <c r="X1399" s="415"/>
      <c r="Y1399" s="417"/>
      <c r="Z1399" s="415"/>
      <c r="AA1399" s="417"/>
      <c r="AB1399" s="62"/>
      <c r="AC1399" s="62"/>
      <c r="AD1399" s="62"/>
      <c r="AE1399" s="62"/>
      <c r="AF1399" s="62"/>
      <c r="AG1399" s="62"/>
      <c r="AH1399" s="62"/>
    </row>
    <row r="1400" spans="14:34">
      <c r="N1400" s="415"/>
      <c r="O1400" s="417"/>
      <c r="P1400" s="415"/>
      <c r="Q1400" s="418"/>
      <c r="R1400" s="62"/>
      <c r="S1400" s="62"/>
      <c r="T1400" s="62"/>
      <c r="U1400" s="62"/>
      <c r="V1400" s="417"/>
      <c r="W1400" s="62"/>
      <c r="X1400" s="415"/>
      <c r="Y1400" s="417"/>
      <c r="Z1400" s="415"/>
      <c r="AA1400" s="417"/>
      <c r="AB1400" s="62"/>
      <c r="AC1400" s="62"/>
      <c r="AD1400" s="62"/>
      <c r="AE1400" s="62"/>
      <c r="AF1400" s="62"/>
      <c r="AG1400" s="62"/>
      <c r="AH1400" s="62"/>
    </row>
    <row r="1401" spans="14:34">
      <c r="N1401" s="415"/>
      <c r="O1401" s="417"/>
      <c r="P1401" s="415"/>
      <c r="Q1401" s="418"/>
      <c r="R1401" s="62"/>
      <c r="S1401" s="62"/>
      <c r="T1401" s="62"/>
      <c r="U1401" s="62"/>
      <c r="V1401" s="417"/>
      <c r="W1401" s="62"/>
      <c r="X1401" s="415"/>
      <c r="Y1401" s="417"/>
      <c r="Z1401" s="415"/>
      <c r="AA1401" s="417"/>
      <c r="AB1401" s="62"/>
      <c r="AC1401" s="62"/>
      <c r="AD1401" s="62"/>
      <c r="AE1401" s="62"/>
      <c r="AF1401" s="62"/>
      <c r="AG1401" s="62"/>
      <c r="AH1401" s="62"/>
    </row>
    <row r="1402" spans="14:34">
      <c r="N1402" s="415"/>
      <c r="O1402" s="417"/>
      <c r="P1402" s="415"/>
      <c r="Q1402" s="418"/>
      <c r="R1402" s="62"/>
      <c r="S1402" s="62"/>
      <c r="T1402" s="62"/>
      <c r="U1402" s="62"/>
      <c r="V1402" s="417"/>
      <c r="W1402" s="62"/>
      <c r="X1402" s="415"/>
      <c r="Y1402" s="417"/>
      <c r="Z1402" s="415"/>
      <c r="AA1402" s="417"/>
      <c r="AB1402" s="62"/>
      <c r="AC1402" s="62"/>
      <c r="AD1402" s="62"/>
      <c r="AE1402" s="62"/>
      <c r="AF1402" s="62"/>
      <c r="AG1402" s="62"/>
      <c r="AH1402" s="62"/>
    </row>
    <row r="1403" spans="14:34">
      <c r="N1403" s="415"/>
      <c r="O1403" s="417"/>
      <c r="P1403" s="415"/>
      <c r="Q1403" s="418"/>
      <c r="R1403" s="62"/>
      <c r="S1403" s="62"/>
      <c r="T1403" s="62"/>
      <c r="U1403" s="62"/>
      <c r="V1403" s="417"/>
      <c r="W1403" s="62"/>
      <c r="X1403" s="415"/>
      <c r="Y1403" s="417"/>
      <c r="Z1403" s="415"/>
      <c r="AA1403" s="417"/>
      <c r="AB1403" s="62"/>
      <c r="AC1403" s="62"/>
      <c r="AD1403" s="62"/>
      <c r="AE1403" s="62"/>
      <c r="AF1403" s="62"/>
      <c r="AG1403" s="62"/>
      <c r="AH1403" s="62"/>
    </row>
    <row r="1404" spans="14:34">
      <c r="N1404" s="415"/>
      <c r="O1404" s="417"/>
      <c r="P1404" s="415"/>
      <c r="Q1404" s="418"/>
      <c r="R1404" s="62"/>
      <c r="S1404" s="62"/>
      <c r="T1404" s="62"/>
      <c r="U1404" s="62"/>
      <c r="V1404" s="417"/>
      <c r="W1404" s="62"/>
      <c r="X1404" s="415"/>
      <c r="Y1404" s="417"/>
      <c r="Z1404" s="415"/>
      <c r="AA1404" s="417"/>
      <c r="AB1404" s="62"/>
      <c r="AC1404" s="62"/>
      <c r="AD1404" s="62"/>
      <c r="AE1404" s="62"/>
      <c r="AF1404" s="62"/>
      <c r="AG1404" s="62"/>
      <c r="AH1404" s="62"/>
    </row>
    <row r="1405" spans="14:34">
      <c r="N1405" s="415"/>
      <c r="O1405" s="417"/>
      <c r="P1405" s="415"/>
      <c r="Q1405" s="418"/>
      <c r="R1405" s="62"/>
      <c r="S1405" s="62"/>
      <c r="T1405" s="62"/>
      <c r="U1405" s="62"/>
      <c r="V1405" s="417"/>
      <c r="W1405" s="62"/>
      <c r="X1405" s="415"/>
      <c r="Y1405" s="417"/>
      <c r="Z1405" s="415"/>
      <c r="AA1405" s="417"/>
      <c r="AB1405" s="62"/>
      <c r="AC1405" s="62"/>
      <c r="AD1405" s="62"/>
      <c r="AE1405" s="62"/>
      <c r="AF1405" s="62"/>
      <c r="AG1405" s="62"/>
      <c r="AH1405" s="62"/>
    </row>
    <row r="1406" spans="14:34">
      <c r="N1406" s="415"/>
      <c r="O1406" s="417"/>
      <c r="P1406" s="415"/>
      <c r="Q1406" s="418"/>
      <c r="R1406" s="62"/>
      <c r="S1406" s="62"/>
      <c r="T1406" s="62"/>
      <c r="U1406" s="62"/>
      <c r="V1406" s="417"/>
      <c r="W1406" s="62"/>
      <c r="X1406" s="415"/>
      <c r="Y1406" s="417"/>
      <c r="Z1406" s="415"/>
      <c r="AA1406" s="417"/>
      <c r="AB1406" s="62"/>
      <c r="AC1406" s="62"/>
      <c r="AD1406" s="62"/>
      <c r="AE1406" s="62"/>
      <c r="AF1406" s="62"/>
      <c r="AG1406" s="62"/>
      <c r="AH1406" s="62"/>
    </row>
    <row r="1407" spans="14:34">
      <c r="N1407" s="415"/>
      <c r="O1407" s="417"/>
      <c r="P1407" s="415"/>
      <c r="Q1407" s="418"/>
      <c r="R1407" s="62"/>
      <c r="S1407" s="62"/>
      <c r="T1407" s="62"/>
      <c r="U1407" s="62"/>
      <c r="V1407" s="417"/>
      <c r="W1407" s="62"/>
      <c r="X1407" s="415"/>
      <c r="Y1407" s="417"/>
      <c r="Z1407" s="415"/>
      <c r="AA1407" s="417"/>
      <c r="AB1407" s="62"/>
      <c r="AC1407" s="62"/>
      <c r="AD1407" s="62"/>
      <c r="AE1407" s="62"/>
      <c r="AF1407" s="62"/>
      <c r="AG1407" s="62"/>
      <c r="AH1407" s="62"/>
    </row>
    <row r="1408" spans="14:34">
      <c r="N1408" s="415"/>
      <c r="O1408" s="417"/>
      <c r="P1408" s="415"/>
      <c r="Q1408" s="418"/>
      <c r="R1408" s="62"/>
      <c r="S1408" s="62"/>
      <c r="T1408" s="62"/>
      <c r="U1408" s="62"/>
      <c r="V1408" s="417"/>
      <c r="W1408" s="62"/>
      <c r="X1408" s="415"/>
      <c r="Y1408" s="417"/>
      <c r="Z1408" s="415"/>
      <c r="AA1408" s="417"/>
      <c r="AB1408" s="62"/>
      <c r="AC1408" s="62"/>
      <c r="AD1408" s="62"/>
      <c r="AE1408" s="62"/>
      <c r="AF1408" s="62"/>
      <c r="AG1408" s="62"/>
      <c r="AH1408" s="62"/>
    </row>
    <row r="1409" spans="14:34">
      <c r="N1409" s="415"/>
      <c r="O1409" s="417"/>
      <c r="P1409" s="415"/>
      <c r="Q1409" s="418"/>
      <c r="R1409" s="62"/>
      <c r="S1409" s="62"/>
      <c r="T1409" s="62"/>
      <c r="U1409" s="62"/>
      <c r="V1409" s="417"/>
      <c r="W1409" s="62"/>
      <c r="X1409" s="415"/>
      <c r="Y1409" s="417"/>
      <c r="Z1409" s="415"/>
      <c r="AA1409" s="417"/>
      <c r="AB1409" s="62"/>
      <c r="AC1409" s="62"/>
      <c r="AD1409" s="62"/>
      <c r="AE1409" s="62"/>
      <c r="AF1409" s="62"/>
      <c r="AG1409" s="62"/>
      <c r="AH1409" s="62"/>
    </row>
    <row r="1410" spans="14:34">
      <c r="N1410" s="415"/>
      <c r="O1410" s="417"/>
      <c r="P1410" s="415"/>
      <c r="Q1410" s="418"/>
      <c r="R1410" s="62"/>
      <c r="S1410" s="62"/>
      <c r="T1410" s="62"/>
      <c r="U1410" s="62"/>
      <c r="V1410" s="417"/>
      <c r="W1410" s="62"/>
      <c r="X1410" s="415"/>
      <c r="Y1410" s="417"/>
      <c r="Z1410" s="415"/>
      <c r="AA1410" s="417"/>
      <c r="AB1410" s="62"/>
      <c r="AC1410" s="62"/>
      <c r="AD1410" s="62"/>
      <c r="AE1410" s="62"/>
      <c r="AF1410" s="62"/>
      <c r="AG1410" s="62"/>
      <c r="AH1410" s="62"/>
    </row>
    <row r="1411" spans="14:34">
      <c r="N1411" s="415"/>
      <c r="O1411" s="417"/>
      <c r="P1411" s="415"/>
      <c r="Q1411" s="418"/>
      <c r="R1411" s="62"/>
      <c r="S1411" s="62"/>
      <c r="T1411" s="62"/>
      <c r="U1411" s="62"/>
      <c r="V1411" s="417"/>
      <c r="W1411" s="62"/>
      <c r="X1411" s="415"/>
      <c r="Y1411" s="417"/>
      <c r="Z1411" s="415"/>
      <c r="AA1411" s="417"/>
      <c r="AB1411" s="62"/>
      <c r="AC1411" s="62"/>
      <c r="AD1411" s="62"/>
      <c r="AE1411" s="62"/>
      <c r="AF1411" s="62"/>
      <c r="AG1411" s="62"/>
      <c r="AH1411" s="62"/>
    </row>
    <row r="1412" spans="14:34">
      <c r="N1412" s="415"/>
      <c r="O1412" s="417"/>
      <c r="P1412" s="415"/>
      <c r="Q1412" s="418"/>
      <c r="R1412" s="62"/>
      <c r="S1412" s="62"/>
      <c r="T1412" s="62"/>
      <c r="U1412" s="62"/>
      <c r="V1412" s="417"/>
      <c r="W1412" s="62"/>
      <c r="X1412" s="415"/>
      <c r="Y1412" s="417"/>
      <c r="Z1412" s="415"/>
      <c r="AA1412" s="417"/>
      <c r="AB1412" s="62"/>
      <c r="AC1412" s="62"/>
      <c r="AD1412" s="62"/>
      <c r="AE1412" s="62"/>
      <c r="AF1412" s="62"/>
      <c r="AG1412" s="62"/>
      <c r="AH1412" s="62"/>
    </row>
    <row r="1413" spans="14:34">
      <c r="N1413" s="415"/>
      <c r="O1413" s="417"/>
      <c r="P1413" s="415"/>
      <c r="Q1413" s="418"/>
      <c r="R1413" s="62"/>
      <c r="S1413" s="62"/>
      <c r="T1413" s="62"/>
      <c r="U1413" s="62"/>
      <c r="V1413" s="417"/>
      <c r="W1413" s="62"/>
      <c r="X1413" s="415"/>
      <c r="Y1413" s="417"/>
      <c r="Z1413" s="415"/>
      <c r="AA1413" s="417"/>
      <c r="AB1413" s="62"/>
      <c r="AC1413" s="62"/>
      <c r="AD1413" s="62"/>
      <c r="AE1413" s="62"/>
      <c r="AF1413" s="62"/>
      <c r="AG1413" s="62"/>
      <c r="AH1413" s="62"/>
    </row>
    <row r="1414" spans="14:34">
      <c r="N1414" s="415"/>
      <c r="O1414" s="417"/>
      <c r="P1414" s="415"/>
      <c r="Q1414" s="418"/>
      <c r="R1414" s="62"/>
      <c r="S1414" s="62"/>
      <c r="T1414" s="62"/>
      <c r="U1414" s="62"/>
      <c r="V1414" s="417"/>
      <c r="W1414" s="62"/>
      <c r="X1414" s="415"/>
      <c r="Y1414" s="417"/>
      <c r="Z1414" s="415"/>
      <c r="AA1414" s="417"/>
      <c r="AB1414" s="62"/>
      <c r="AC1414" s="62"/>
      <c r="AD1414" s="62"/>
      <c r="AE1414" s="62"/>
      <c r="AF1414" s="62"/>
      <c r="AG1414" s="62"/>
      <c r="AH1414" s="62"/>
    </row>
    <row r="1415" spans="14:34">
      <c r="N1415" s="415"/>
      <c r="O1415" s="417"/>
      <c r="P1415" s="415"/>
      <c r="Q1415" s="418"/>
      <c r="R1415" s="62"/>
      <c r="S1415" s="62"/>
      <c r="T1415" s="62"/>
      <c r="U1415" s="62"/>
      <c r="V1415" s="417"/>
      <c r="W1415" s="62"/>
      <c r="X1415" s="415"/>
      <c r="Y1415" s="417"/>
      <c r="Z1415" s="415"/>
      <c r="AA1415" s="417"/>
      <c r="AB1415" s="62"/>
      <c r="AC1415" s="62"/>
      <c r="AD1415" s="62"/>
      <c r="AE1415" s="62"/>
      <c r="AF1415" s="62"/>
      <c r="AG1415" s="62"/>
      <c r="AH1415" s="62"/>
    </row>
    <row r="1416" spans="14:34">
      <c r="N1416" s="415"/>
      <c r="O1416" s="417"/>
      <c r="P1416" s="415"/>
      <c r="Q1416" s="418"/>
      <c r="R1416" s="62"/>
      <c r="S1416" s="62"/>
      <c r="T1416" s="62"/>
      <c r="U1416" s="62"/>
      <c r="V1416" s="417"/>
      <c r="W1416" s="62"/>
      <c r="X1416" s="415"/>
      <c r="Y1416" s="417"/>
      <c r="Z1416" s="415"/>
      <c r="AA1416" s="417"/>
      <c r="AB1416" s="62"/>
      <c r="AC1416" s="62"/>
      <c r="AD1416" s="62"/>
      <c r="AE1416" s="62"/>
      <c r="AF1416" s="62"/>
      <c r="AG1416" s="62"/>
      <c r="AH1416" s="62"/>
    </row>
    <row r="1417" spans="14:34">
      <c r="N1417" s="415"/>
      <c r="O1417" s="417"/>
      <c r="P1417" s="415"/>
      <c r="Q1417" s="418"/>
      <c r="R1417" s="62"/>
      <c r="S1417" s="62"/>
      <c r="T1417" s="62"/>
      <c r="U1417" s="62"/>
      <c r="V1417" s="417"/>
      <c r="W1417" s="62"/>
      <c r="X1417" s="415"/>
      <c r="Y1417" s="417"/>
      <c r="Z1417" s="415"/>
      <c r="AA1417" s="417"/>
      <c r="AB1417" s="62"/>
      <c r="AC1417" s="62"/>
      <c r="AD1417" s="62"/>
      <c r="AE1417" s="62"/>
      <c r="AF1417" s="62"/>
      <c r="AG1417" s="62"/>
      <c r="AH1417" s="62"/>
    </row>
    <row r="1418" spans="14:34">
      <c r="N1418" s="415"/>
      <c r="O1418" s="417"/>
      <c r="P1418" s="415"/>
      <c r="Q1418" s="418"/>
      <c r="R1418" s="62"/>
      <c r="S1418" s="62"/>
      <c r="T1418" s="62"/>
      <c r="U1418" s="62"/>
      <c r="V1418" s="417"/>
      <c r="W1418" s="62"/>
      <c r="X1418" s="415"/>
      <c r="Y1418" s="417"/>
      <c r="Z1418" s="415"/>
      <c r="AA1418" s="417"/>
      <c r="AB1418" s="62"/>
      <c r="AC1418" s="62"/>
      <c r="AD1418" s="62"/>
      <c r="AE1418" s="62"/>
      <c r="AF1418" s="62"/>
      <c r="AG1418" s="62"/>
      <c r="AH1418" s="62"/>
    </row>
    <row r="1419" spans="14:34">
      <c r="N1419" s="415"/>
      <c r="O1419" s="417"/>
      <c r="P1419" s="415"/>
      <c r="Q1419" s="418"/>
      <c r="R1419" s="62"/>
      <c r="S1419" s="62"/>
      <c r="T1419" s="62"/>
      <c r="U1419" s="62"/>
      <c r="V1419" s="417"/>
      <c r="W1419" s="62"/>
      <c r="X1419" s="415"/>
      <c r="Y1419" s="417"/>
      <c r="Z1419" s="415"/>
      <c r="AA1419" s="417"/>
      <c r="AB1419" s="62"/>
      <c r="AC1419" s="62"/>
      <c r="AD1419" s="62"/>
      <c r="AE1419" s="62"/>
      <c r="AF1419" s="62"/>
      <c r="AG1419" s="62"/>
      <c r="AH1419" s="62"/>
    </row>
    <row r="1420" spans="14:34">
      <c r="N1420" s="415"/>
      <c r="O1420" s="417"/>
      <c r="P1420" s="415"/>
      <c r="Q1420" s="418"/>
      <c r="R1420" s="62"/>
      <c r="S1420" s="62"/>
      <c r="T1420" s="62"/>
      <c r="U1420" s="62"/>
      <c r="V1420" s="417"/>
      <c r="W1420" s="62"/>
      <c r="X1420" s="415"/>
      <c r="Y1420" s="417"/>
      <c r="Z1420" s="415"/>
      <c r="AA1420" s="417"/>
      <c r="AB1420" s="62"/>
      <c r="AC1420" s="62"/>
      <c r="AD1420" s="62"/>
      <c r="AE1420" s="62"/>
      <c r="AF1420" s="62"/>
      <c r="AG1420" s="62"/>
      <c r="AH1420" s="62"/>
    </row>
    <row r="1421" spans="14:34">
      <c r="N1421" s="415"/>
      <c r="O1421" s="417"/>
      <c r="P1421" s="415"/>
      <c r="Q1421" s="418"/>
      <c r="R1421" s="62"/>
      <c r="S1421" s="62"/>
      <c r="T1421" s="62"/>
      <c r="U1421" s="62"/>
      <c r="V1421" s="417"/>
      <c r="W1421" s="62"/>
      <c r="X1421" s="415"/>
      <c r="Y1421" s="417"/>
      <c r="Z1421" s="415"/>
      <c r="AA1421" s="417"/>
      <c r="AB1421" s="62"/>
      <c r="AC1421" s="62"/>
      <c r="AD1421" s="62"/>
      <c r="AE1421" s="62"/>
      <c r="AF1421" s="62"/>
      <c r="AG1421" s="62"/>
      <c r="AH1421" s="62"/>
    </row>
    <row r="1422" spans="14:34">
      <c r="N1422" s="415"/>
      <c r="O1422" s="417"/>
      <c r="P1422" s="415"/>
      <c r="Q1422" s="418"/>
      <c r="R1422" s="62"/>
      <c r="S1422" s="62"/>
      <c r="T1422" s="62"/>
      <c r="U1422" s="62"/>
      <c r="V1422" s="417"/>
      <c r="W1422" s="62"/>
      <c r="X1422" s="415"/>
      <c r="Y1422" s="417"/>
      <c r="Z1422" s="415"/>
      <c r="AA1422" s="417"/>
      <c r="AB1422" s="62"/>
      <c r="AC1422" s="62"/>
      <c r="AD1422" s="62"/>
      <c r="AE1422" s="62"/>
      <c r="AF1422" s="62"/>
      <c r="AG1422" s="62"/>
      <c r="AH1422" s="62"/>
    </row>
    <row r="1423" spans="14:34">
      <c r="N1423" s="415"/>
      <c r="O1423" s="417"/>
      <c r="P1423" s="415"/>
      <c r="Q1423" s="418"/>
      <c r="R1423" s="62"/>
      <c r="S1423" s="62"/>
      <c r="T1423" s="62"/>
      <c r="U1423" s="62"/>
      <c r="V1423" s="417"/>
      <c r="W1423" s="62"/>
      <c r="X1423" s="415"/>
      <c r="Y1423" s="417"/>
      <c r="Z1423" s="415"/>
      <c r="AA1423" s="417"/>
      <c r="AB1423" s="62"/>
      <c r="AC1423" s="62"/>
      <c r="AD1423" s="62"/>
      <c r="AE1423" s="62"/>
      <c r="AF1423" s="62"/>
      <c r="AG1423" s="62"/>
      <c r="AH1423" s="62"/>
    </row>
    <row r="1424" spans="14:34">
      <c r="N1424" s="415"/>
      <c r="O1424" s="417"/>
      <c r="P1424" s="415"/>
      <c r="Q1424" s="418"/>
      <c r="R1424" s="62"/>
      <c r="S1424" s="62"/>
      <c r="T1424" s="62"/>
      <c r="U1424" s="62"/>
      <c r="V1424" s="417"/>
      <c r="W1424" s="62"/>
      <c r="X1424" s="415"/>
      <c r="Y1424" s="417"/>
      <c r="Z1424" s="415"/>
      <c r="AA1424" s="417"/>
      <c r="AB1424" s="62"/>
      <c r="AC1424" s="62"/>
      <c r="AD1424" s="62"/>
      <c r="AE1424" s="62"/>
      <c r="AF1424" s="62"/>
      <c r="AG1424" s="62"/>
      <c r="AH1424" s="62"/>
    </row>
    <row r="1425" spans="14:34">
      <c r="N1425" s="415"/>
      <c r="O1425" s="417"/>
      <c r="P1425" s="415"/>
      <c r="Q1425" s="418"/>
      <c r="R1425" s="62"/>
      <c r="S1425" s="62"/>
      <c r="T1425" s="62"/>
      <c r="U1425" s="62"/>
      <c r="V1425" s="417"/>
      <c r="W1425" s="62"/>
      <c r="X1425" s="415"/>
      <c r="Y1425" s="417"/>
      <c r="Z1425" s="415"/>
      <c r="AA1425" s="417"/>
      <c r="AB1425" s="62"/>
      <c r="AC1425" s="62"/>
      <c r="AD1425" s="62"/>
      <c r="AE1425" s="62"/>
      <c r="AF1425" s="62"/>
      <c r="AG1425" s="62"/>
      <c r="AH1425" s="62"/>
    </row>
    <row r="1426" spans="14:34">
      <c r="N1426" s="415"/>
      <c r="O1426" s="417"/>
      <c r="P1426" s="415"/>
      <c r="Q1426" s="418"/>
      <c r="R1426" s="62"/>
      <c r="S1426" s="62"/>
      <c r="T1426" s="62"/>
      <c r="U1426" s="62"/>
      <c r="V1426" s="417"/>
      <c r="W1426" s="62"/>
      <c r="X1426" s="415"/>
      <c r="Y1426" s="417"/>
      <c r="Z1426" s="415"/>
      <c r="AA1426" s="417"/>
      <c r="AB1426" s="62"/>
      <c r="AC1426" s="62"/>
      <c r="AD1426" s="62"/>
      <c r="AE1426" s="62"/>
      <c r="AF1426" s="62"/>
      <c r="AG1426" s="62"/>
      <c r="AH1426" s="62"/>
    </row>
    <row r="1427" spans="14:34">
      <c r="N1427" s="415"/>
      <c r="O1427" s="417"/>
      <c r="P1427" s="415"/>
      <c r="Q1427" s="418"/>
      <c r="R1427" s="62"/>
      <c r="S1427" s="62"/>
      <c r="T1427" s="62"/>
      <c r="U1427" s="62"/>
      <c r="V1427" s="417"/>
      <c r="W1427" s="62"/>
      <c r="X1427" s="415"/>
      <c r="Y1427" s="417"/>
      <c r="Z1427" s="415"/>
      <c r="AA1427" s="417"/>
      <c r="AB1427" s="62"/>
      <c r="AC1427" s="62"/>
      <c r="AD1427" s="62"/>
      <c r="AE1427" s="62"/>
      <c r="AF1427" s="62"/>
      <c r="AG1427" s="62"/>
      <c r="AH1427" s="62"/>
    </row>
    <row r="1428" spans="14:34">
      <c r="N1428" s="415"/>
      <c r="O1428" s="417"/>
      <c r="P1428" s="415"/>
      <c r="Q1428" s="418"/>
      <c r="R1428" s="62"/>
      <c r="S1428" s="62"/>
      <c r="T1428" s="62"/>
      <c r="U1428" s="62"/>
      <c r="V1428" s="417"/>
      <c r="W1428" s="62"/>
      <c r="X1428" s="415"/>
      <c r="Y1428" s="417"/>
      <c r="Z1428" s="415"/>
      <c r="AA1428" s="417"/>
      <c r="AB1428" s="62"/>
      <c r="AC1428" s="62"/>
      <c r="AD1428" s="62"/>
      <c r="AE1428" s="62"/>
      <c r="AF1428" s="62"/>
      <c r="AG1428" s="62"/>
      <c r="AH1428" s="62"/>
    </row>
    <row r="1429" spans="14:34">
      <c r="N1429" s="415"/>
      <c r="O1429" s="417"/>
      <c r="P1429" s="415"/>
      <c r="Q1429" s="418"/>
      <c r="R1429" s="62"/>
      <c r="S1429" s="62"/>
      <c r="T1429" s="62"/>
      <c r="U1429" s="62"/>
      <c r="V1429" s="417"/>
      <c r="W1429" s="62"/>
      <c r="X1429" s="415"/>
      <c r="Y1429" s="417"/>
      <c r="Z1429" s="415"/>
      <c r="AA1429" s="417"/>
      <c r="AB1429" s="62"/>
      <c r="AC1429" s="62"/>
      <c r="AD1429" s="62"/>
      <c r="AE1429" s="62"/>
      <c r="AF1429" s="62"/>
      <c r="AG1429" s="62"/>
      <c r="AH1429" s="62"/>
    </row>
    <row r="1430" spans="14:34">
      <c r="N1430" s="415"/>
      <c r="O1430" s="417"/>
      <c r="P1430" s="415"/>
      <c r="Q1430" s="418"/>
      <c r="R1430" s="62"/>
      <c r="S1430" s="62"/>
      <c r="T1430" s="62"/>
      <c r="U1430" s="62"/>
      <c r="V1430" s="417"/>
      <c r="W1430" s="62"/>
      <c r="X1430" s="415"/>
      <c r="Y1430" s="417"/>
      <c r="Z1430" s="415"/>
      <c r="AA1430" s="417"/>
      <c r="AB1430" s="62"/>
      <c r="AC1430" s="62"/>
      <c r="AD1430" s="62"/>
      <c r="AE1430" s="62"/>
      <c r="AF1430" s="62"/>
      <c r="AG1430" s="62"/>
      <c r="AH1430" s="62"/>
    </row>
    <row r="1431" spans="14:34">
      <c r="N1431" s="415"/>
      <c r="O1431" s="417"/>
      <c r="P1431" s="415"/>
      <c r="Q1431" s="418"/>
      <c r="R1431" s="62"/>
      <c r="S1431" s="62"/>
      <c r="T1431" s="62"/>
      <c r="U1431" s="62"/>
      <c r="V1431" s="417"/>
      <c r="W1431" s="62"/>
      <c r="X1431" s="415"/>
      <c r="Y1431" s="417"/>
      <c r="Z1431" s="415"/>
      <c r="AA1431" s="417"/>
      <c r="AB1431" s="62"/>
      <c r="AC1431" s="62"/>
      <c r="AD1431" s="62"/>
      <c r="AE1431" s="62"/>
      <c r="AF1431" s="62"/>
      <c r="AG1431" s="62"/>
      <c r="AH1431" s="62"/>
    </row>
    <row r="1432" spans="14:34">
      <c r="N1432" s="415"/>
      <c r="O1432" s="417"/>
      <c r="P1432" s="415"/>
      <c r="Q1432" s="418"/>
      <c r="R1432" s="62"/>
      <c r="S1432" s="62"/>
      <c r="T1432" s="62"/>
      <c r="U1432" s="62"/>
      <c r="V1432" s="417"/>
      <c r="W1432" s="62"/>
      <c r="X1432" s="415"/>
      <c r="Y1432" s="417"/>
      <c r="Z1432" s="415"/>
      <c r="AA1432" s="417"/>
      <c r="AB1432" s="62"/>
      <c r="AC1432" s="62"/>
      <c r="AD1432" s="62"/>
      <c r="AE1432" s="62"/>
      <c r="AF1432" s="62"/>
      <c r="AG1432" s="62"/>
      <c r="AH1432" s="62"/>
    </row>
    <row r="1433" spans="14:34">
      <c r="N1433" s="415"/>
      <c r="O1433" s="417"/>
      <c r="P1433" s="415"/>
      <c r="Q1433" s="418"/>
      <c r="R1433" s="62"/>
      <c r="S1433" s="62"/>
      <c r="T1433" s="62"/>
      <c r="U1433" s="62"/>
      <c r="V1433" s="417"/>
      <c r="W1433" s="62"/>
      <c r="X1433" s="415"/>
      <c r="Y1433" s="417"/>
      <c r="Z1433" s="415"/>
      <c r="AA1433" s="417"/>
      <c r="AB1433" s="62"/>
      <c r="AC1433" s="62"/>
      <c r="AD1433" s="62"/>
      <c r="AE1433" s="62"/>
      <c r="AF1433" s="62"/>
      <c r="AG1433" s="62"/>
      <c r="AH1433" s="62"/>
    </row>
    <row r="1434" spans="14:34">
      <c r="N1434" s="415"/>
      <c r="O1434" s="417"/>
      <c r="P1434" s="415"/>
      <c r="Q1434" s="418"/>
      <c r="R1434" s="62"/>
      <c r="S1434" s="62"/>
      <c r="T1434" s="62"/>
      <c r="U1434" s="62"/>
      <c r="V1434" s="417"/>
      <c r="W1434" s="62"/>
      <c r="X1434" s="415"/>
      <c r="Y1434" s="417"/>
      <c r="Z1434" s="415"/>
      <c r="AA1434" s="417"/>
      <c r="AB1434" s="62"/>
      <c r="AC1434" s="62"/>
      <c r="AD1434" s="62"/>
      <c r="AE1434" s="62"/>
      <c r="AF1434" s="62"/>
      <c r="AG1434" s="62"/>
      <c r="AH1434" s="62"/>
    </row>
    <row r="1435" spans="14:34">
      <c r="N1435" s="415"/>
      <c r="O1435" s="417"/>
      <c r="P1435" s="415"/>
      <c r="Q1435" s="418"/>
      <c r="R1435" s="62"/>
      <c r="S1435" s="62"/>
      <c r="T1435" s="62"/>
      <c r="U1435" s="62"/>
      <c r="V1435" s="417"/>
      <c r="W1435" s="62"/>
      <c r="X1435" s="415"/>
      <c r="Y1435" s="417"/>
      <c r="Z1435" s="415"/>
      <c r="AA1435" s="417"/>
      <c r="AB1435" s="62"/>
      <c r="AC1435" s="62"/>
      <c r="AD1435" s="62"/>
      <c r="AE1435" s="62"/>
      <c r="AF1435" s="62"/>
      <c r="AG1435" s="62"/>
      <c r="AH1435" s="62"/>
    </row>
    <row r="1436" spans="14:34">
      <c r="N1436" s="415"/>
      <c r="O1436" s="417"/>
      <c r="P1436" s="415"/>
      <c r="Q1436" s="418"/>
      <c r="R1436" s="62"/>
      <c r="S1436" s="62"/>
      <c r="T1436" s="62"/>
      <c r="U1436" s="62"/>
      <c r="V1436" s="417"/>
      <c r="W1436" s="62"/>
      <c r="X1436" s="415"/>
      <c r="Y1436" s="417"/>
      <c r="Z1436" s="415"/>
      <c r="AA1436" s="417"/>
      <c r="AB1436" s="62"/>
      <c r="AC1436" s="62"/>
      <c r="AD1436" s="62"/>
      <c r="AE1436" s="62"/>
      <c r="AF1436" s="62"/>
      <c r="AG1436" s="62"/>
      <c r="AH1436" s="62"/>
    </row>
    <row r="1437" spans="14:34">
      <c r="N1437" s="415"/>
      <c r="O1437" s="417"/>
      <c r="P1437" s="415"/>
      <c r="Q1437" s="418"/>
      <c r="R1437" s="62"/>
      <c r="S1437" s="62"/>
      <c r="T1437" s="62"/>
      <c r="U1437" s="62"/>
      <c r="V1437" s="417"/>
      <c r="W1437" s="62"/>
      <c r="X1437" s="415"/>
      <c r="Y1437" s="417"/>
      <c r="Z1437" s="415"/>
      <c r="AA1437" s="417"/>
      <c r="AB1437" s="62"/>
      <c r="AC1437" s="62"/>
      <c r="AD1437" s="62"/>
      <c r="AE1437" s="62"/>
      <c r="AF1437" s="62"/>
      <c r="AG1437" s="62"/>
      <c r="AH1437" s="62"/>
    </row>
    <row r="1438" spans="14:34">
      <c r="N1438" s="415"/>
      <c r="O1438" s="417"/>
      <c r="P1438" s="415"/>
      <c r="Q1438" s="418"/>
      <c r="R1438" s="62"/>
      <c r="S1438" s="62"/>
      <c r="T1438" s="62"/>
      <c r="U1438" s="62"/>
      <c r="V1438" s="417"/>
      <c r="W1438" s="62"/>
      <c r="X1438" s="415"/>
      <c r="Y1438" s="417"/>
      <c r="Z1438" s="415"/>
      <c r="AA1438" s="417"/>
      <c r="AB1438" s="62"/>
      <c r="AC1438" s="62"/>
      <c r="AD1438" s="62"/>
      <c r="AE1438" s="62"/>
      <c r="AF1438" s="62"/>
      <c r="AG1438" s="62"/>
      <c r="AH1438" s="62"/>
    </row>
    <row r="1439" spans="14:34">
      <c r="N1439" s="415"/>
      <c r="O1439" s="417"/>
      <c r="P1439" s="415"/>
      <c r="Q1439" s="418"/>
      <c r="R1439" s="62"/>
      <c r="S1439" s="62"/>
      <c r="T1439" s="62"/>
      <c r="U1439" s="62"/>
      <c r="V1439" s="417"/>
      <c r="W1439" s="62"/>
      <c r="X1439" s="415"/>
      <c r="Y1439" s="417"/>
      <c r="Z1439" s="415"/>
      <c r="AA1439" s="417"/>
      <c r="AB1439" s="62"/>
      <c r="AC1439" s="62"/>
      <c r="AD1439" s="62"/>
      <c r="AE1439" s="62"/>
      <c r="AF1439" s="62"/>
      <c r="AG1439" s="62"/>
      <c r="AH1439" s="62"/>
    </row>
    <row r="1440" spans="14:34">
      <c r="N1440" s="415"/>
      <c r="O1440" s="417"/>
      <c r="P1440" s="415"/>
      <c r="Q1440" s="418"/>
      <c r="R1440" s="62"/>
      <c r="S1440" s="62"/>
      <c r="T1440" s="62"/>
      <c r="U1440" s="62"/>
      <c r="V1440" s="417"/>
      <c r="W1440" s="62"/>
      <c r="X1440" s="415"/>
      <c r="Y1440" s="417"/>
      <c r="Z1440" s="415"/>
      <c r="AA1440" s="417"/>
      <c r="AB1440" s="62"/>
      <c r="AC1440" s="62"/>
      <c r="AD1440" s="62"/>
      <c r="AE1440" s="62"/>
      <c r="AF1440" s="62"/>
      <c r="AG1440" s="62"/>
      <c r="AH1440" s="62"/>
    </row>
    <row r="1441" spans="14:34">
      <c r="N1441" s="415"/>
      <c r="O1441" s="417"/>
      <c r="P1441" s="415"/>
      <c r="Q1441" s="418"/>
      <c r="R1441" s="62"/>
      <c r="S1441" s="62"/>
      <c r="T1441" s="62"/>
      <c r="U1441" s="62"/>
      <c r="V1441" s="417"/>
      <c r="W1441" s="62"/>
      <c r="X1441" s="415"/>
      <c r="Y1441" s="417"/>
      <c r="Z1441" s="415"/>
      <c r="AA1441" s="417"/>
      <c r="AB1441" s="62"/>
      <c r="AC1441" s="62"/>
      <c r="AD1441" s="62"/>
      <c r="AE1441" s="62"/>
      <c r="AF1441" s="62"/>
      <c r="AG1441" s="62"/>
      <c r="AH1441" s="62"/>
    </row>
    <row r="1442" spans="14:34">
      <c r="N1442" s="415"/>
      <c r="O1442" s="417"/>
      <c r="P1442" s="415"/>
      <c r="Q1442" s="418"/>
      <c r="R1442" s="62"/>
      <c r="S1442" s="62"/>
      <c r="T1442" s="62"/>
      <c r="U1442" s="62"/>
      <c r="V1442" s="417"/>
      <c r="W1442" s="62"/>
      <c r="X1442" s="415"/>
      <c r="Y1442" s="417"/>
      <c r="Z1442" s="415"/>
      <c r="AA1442" s="417"/>
      <c r="AB1442" s="62"/>
      <c r="AC1442" s="62"/>
      <c r="AD1442" s="62"/>
      <c r="AE1442" s="62"/>
      <c r="AF1442" s="62"/>
      <c r="AG1442" s="62"/>
      <c r="AH1442" s="62"/>
    </row>
    <row r="1443" spans="14:34">
      <c r="N1443" s="415"/>
      <c r="O1443" s="417"/>
      <c r="P1443" s="415"/>
      <c r="Q1443" s="418"/>
      <c r="R1443" s="62"/>
      <c r="S1443" s="62"/>
      <c r="T1443" s="62"/>
      <c r="U1443" s="62"/>
      <c r="V1443" s="417"/>
      <c r="W1443" s="62"/>
      <c r="X1443" s="415"/>
      <c r="Y1443" s="417"/>
      <c r="Z1443" s="415"/>
      <c r="AA1443" s="417"/>
      <c r="AB1443" s="62"/>
      <c r="AC1443" s="62"/>
      <c r="AD1443" s="62"/>
      <c r="AE1443" s="62"/>
      <c r="AF1443" s="62"/>
      <c r="AG1443" s="62"/>
      <c r="AH1443" s="62"/>
    </row>
    <row r="1444" spans="14:34">
      <c r="N1444" s="415"/>
      <c r="O1444" s="417"/>
      <c r="P1444" s="415"/>
      <c r="Q1444" s="418"/>
      <c r="R1444" s="62"/>
      <c r="S1444" s="62"/>
      <c r="T1444" s="62"/>
      <c r="U1444" s="62"/>
      <c r="V1444" s="417"/>
      <c r="W1444" s="62"/>
      <c r="X1444" s="415"/>
      <c r="Y1444" s="417"/>
      <c r="Z1444" s="415"/>
      <c r="AA1444" s="417"/>
      <c r="AB1444" s="62"/>
      <c r="AC1444" s="62"/>
      <c r="AD1444" s="62"/>
      <c r="AE1444" s="62"/>
      <c r="AF1444" s="62"/>
      <c r="AG1444" s="62"/>
      <c r="AH1444" s="62"/>
    </row>
    <row r="1445" spans="14:34">
      <c r="N1445" s="415"/>
      <c r="O1445" s="417"/>
      <c r="P1445" s="415"/>
      <c r="Q1445" s="418"/>
      <c r="R1445" s="62"/>
      <c r="S1445" s="62"/>
      <c r="T1445" s="62"/>
      <c r="U1445" s="62"/>
      <c r="V1445" s="417"/>
      <c r="W1445" s="62"/>
      <c r="X1445" s="415"/>
      <c r="Y1445" s="417"/>
      <c r="Z1445" s="415"/>
      <c r="AA1445" s="417"/>
      <c r="AB1445" s="62"/>
      <c r="AC1445" s="62"/>
      <c r="AD1445" s="62"/>
      <c r="AE1445" s="62"/>
      <c r="AF1445" s="62"/>
      <c r="AG1445" s="62"/>
      <c r="AH1445" s="62"/>
    </row>
    <row r="1446" spans="14:34">
      <c r="N1446" s="415"/>
      <c r="O1446" s="417"/>
      <c r="P1446" s="415"/>
      <c r="Q1446" s="418"/>
      <c r="R1446" s="62"/>
      <c r="S1446" s="62"/>
      <c r="T1446" s="62"/>
      <c r="U1446" s="62"/>
      <c r="V1446" s="417"/>
      <c r="W1446" s="62"/>
      <c r="X1446" s="415"/>
      <c r="Y1446" s="417"/>
      <c r="Z1446" s="415"/>
      <c r="AA1446" s="417"/>
      <c r="AB1446" s="62"/>
      <c r="AC1446" s="62"/>
      <c r="AD1446" s="62"/>
      <c r="AE1446" s="62"/>
      <c r="AF1446" s="62"/>
      <c r="AG1446" s="62"/>
      <c r="AH1446" s="62"/>
    </row>
    <row r="1447" spans="14:34">
      <c r="N1447" s="415"/>
      <c r="O1447" s="417"/>
      <c r="P1447" s="415"/>
      <c r="Q1447" s="418"/>
      <c r="R1447" s="62"/>
      <c r="S1447" s="62"/>
      <c r="T1447" s="62"/>
      <c r="U1447" s="62"/>
      <c r="V1447" s="417"/>
      <c r="W1447" s="62"/>
      <c r="X1447" s="415"/>
      <c r="Y1447" s="417"/>
      <c r="Z1447" s="415"/>
      <c r="AA1447" s="417"/>
      <c r="AB1447" s="62"/>
      <c r="AC1447" s="62"/>
      <c r="AD1447" s="62"/>
      <c r="AE1447" s="62"/>
      <c r="AF1447" s="62"/>
      <c r="AG1447" s="62"/>
      <c r="AH1447" s="62"/>
    </row>
    <row r="1448" spans="14:34">
      <c r="N1448" s="415"/>
      <c r="O1448" s="417"/>
      <c r="P1448" s="415"/>
      <c r="Q1448" s="418"/>
      <c r="R1448" s="62"/>
      <c r="S1448" s="62"/>
      <c r="T1448" s="62"/>
      <c r="U1448" s="62"/>
      <c r="V1448" s="417"/>
      <c r="W1448" s="62"/>
      <c r="X1448" s="415"/>
      <c r="Y1448" s="417"/>
      <c r="Z1448" s="415"/>
      <c r="AA1448" s="417"/>
      <c r="AB1448" s="62"/>
      <c r="AC1448" s="62"/>
      <c r="AD1448" s="62"/>
      <c r="AE1448" s="62"/>
      <c r="AF1448" s="62"/>
      <c r="AG1448" s="62"/>
      <c r="AH1448" s="62"/>
    </row>
    <row r="1449" spans="14:34">
      <c r="N1449" s="415"/>
      <c r="O1449" s="417"/>
      <c r="P1449" s="415"/>
      <c r="Q1449" s="418"/>
      <c r="R1449" s="62"/>
      <c r="S1449" s="62"/>
      <c r="T1449" s="62"/>
      <c r="U1449" s="62"/>
      <c r="V1449" s="417"/>
      <c r="W1449" s="62"/>
      <c r="X1449" s="415"/>
      <c r="Y1449" s="417"/>
      <c r="Z1449" s="415"/>
      <c r="AA1449" s="417"/>
      <c r="AB1449" s="62"/>
      <c r="AC1449" s="62"/>
      <c r="AD1449" s="62"/>
      <c r="AE1449" s="62"/>
      <c r="AF1449" s="62"/>
      <c r="AG1449" s="62"/>
      <c r="AH1449" s="62"/>
    </row>
    <row r="1450" spans="14:34">
      <c r="N1450" s="415"/>
      <c r="O1450" s="417"/>
      <c r="P1450" s="415"/>
      <c r="Q1450" s="418"/>
      <c r="R1450" s="62"/>
      <c r="S1450" s="62"/>
      <c r="T1450" s="62"/>
      <c r="U1450" s="62"/>
      <c r="V1450" s="417"/>
      <c r="W1450" s="62"/>
      <c r="X1450" s="415"/>
      <c r="Y1450" s="417"/>
      <c r="Z1450" s="415"/>
      <c r="AA1450" s="417"/>
      <c r="AB1450" s="62"/>
      <c r="AC1450" s="62"/>
      <c r="AD1450" s="62"/>
      <c r="AE1450" s="62"/>
      <c r="AF1450" s="62"/>
      <c r="AG1450" s="62"/>
      <c r="AH1450" s="62"/>
    </row>
    <row r="1451" spans="14:34">
      <c r="N1451" s="415"/>
      <c r="O1451" s="417"/>
      <c r="P1451" s="415"/>
      <c r="Q1451" s="418"/>
      <c r="R1451" s="62"/>
      <c r="S1451" s="62"/>
      <c r="T1451" s="62"/>
      <c r="U1451" s="62"/>
      <c r="V1451" s="417"/>
      <c r="W1451" s="62"/>
      <c r="X1451" s="415"/>
      <c r="Y1451" s="417"/>
      <c r="Z1451" s="415"/>
      <c r="AA1451" s="417"/>
      <c r="AB1451" s="62"/>
      <c r="AC1451" s="62"/>
      <c r="AD1451" s="62"/>
      <c r="AE1451" s="62"/>
      <c r="AF1451" s="62"/>
      <c r="AG1451" s="62"/>
      <c r="AH1451" s="62"/>
    </row>
    <row r="1452" spans="14:34">
      <c r="N1452" s="415"/>
      <c r="O1452" s="417"/>
      <c r="P1452" s="415"/>
      <c r="Q1452" s="418"/>
      <c r="R1452" s="62"/>
      <c r="S1452" s="62"/>
      <c r="T1452" s="62"/>
      <c r="U1452" s="62"/>
      <c r="V1452" s="417"/>
      <c r="W1452" s="62"/>
      <c r="X1452" s="415"/>
      <c r="Y1452" s="417"/>
      <c r="Z1452" s="415"/>
      <c r="AA1452" s="417"/>
      <c r="AB1452" s="62"/>
      <c r="AC1452" s="62"/>
      <c r="AD1452" s="62"/>
      <c r="AE1452" s="62"/>
      <c r="AF1452" s="62"/>
      <c r="AG1452" s="62"/>
      <c r="AH1452" s="62"/>
    </row>
    <row r="1453" spans="14:34">
      <c r="N1453" s="415"/>
      <c r="O1453" s="417"/>
      <c r="P1453" s="415"/>
      <c r="Q1453" s="418"/>
      <c r="R1453" s="62"/>
      <c r="S1453" s="62"/>
      <c r="T1453" s="62"/>
      <c r="U1453" s="62"/>
      <c r="V1453" s="417"/>
      <c r="W1453" s="62"/>
      <c r="X1453" s="415"/>
      <c r="Y1453" s="417"/>
      <c r="Z1453" s="415"/>
      <c r="AA1453" s="417"/>
      <c r="AB1453" s="62"/>
      <c r="AC1453" s="62"/>
      <c r="AD1453" s="62"/>
      <c r="AE1453" s="62"/>
      <c r="AF1453" s="62"/>
      <c r="AG1453" s="62"/>
      <c r="AH1453" s="62"/>
    </row>
    <row r="1454" spans="14:34">
      <c r="N1454" s="415"/>
      <c r="O1454" s="417"/>
      <c r="P1454" s="415"/>
      <c r="Q1454" s="418"/>
      <c r="R1454" s="62"/>
      <c r="S1454" s="62"/>
      <c r="T1454" s="62"/>
      <c r="U1454" s="62"/>
      <c r="V1454" s="417"/>
      <c r="W1454" s="62"/>
      <c r="X1454" s="415"/>
      <c r="Y1454" s="417"/>
      <c r="Z1454" s="415"/>
      <c r="AA1454" s="417"/>
      <c r="AB1454" s="62"/>
      <c r="AC1454" s="62"/>
      <c r="AD1454" s="62"/>
      <c r="AE1454" s="62"/>
      <c r="AF1454" s="62"/>
      <c r="AG1454" s="62"/>
      <c r="AH1454" s="62"/>
    </row>
    <row r="1455" spans="14:34">
      <c r="N1455" s="415"/>
      <c r="O1455" s="417"/>
      <c r="P1455" s="415"/>
      <c r="Q1455" s="418"/>
      <c r="R1455" s="62"/>
      <c r="S1455" s="62"/>
      <c r="T1455" s="62"/>
      <c r="U1455" s="62"/>
      <c r="V1455" s="417"/>
      <c r="W1455" s="62"/>
      <c r="X1455" s="415"/>
      <c r="Y1455" s="417"/>
      <c r="Z1455" s="415"/>
      <c r="AA1455" s="417"/>
      <c r="AB1455" s="62"/>
      <c r="AC1455" s="62"/>
      <c r="AD1455" s="62"/>
      <c r="AE1455" s="62"/>
      <c r="AF1455" s="62"/>
      <c r="AG1455" s="62"/>
      <c r="AH1455" s="62"/>
    </row>
    <row r="1456" spans="14:34">
      <c r="N1456" s="415"/>
      <c r="O1456" s="417"/>
      <c r="P1456" s="415"/>
      <c r="Q1456" s="418"/>
      <c r="R1456" s="62"/>
      <c r="S1456" s="62"/>
      <c r="T1456" s="62"/>
      <c r="U1456" s="62"/>
      <c r="V1456" s="417"/>
      <c r="W1456" s="62"/>
      <c r="X1456" s="415"/>
      <c r="Y1456" s="417"/>
      <c r="Z1456" s="415"/>
      <c r="AA1456" s="417"/>
      <c r="AB1456" s="62"/>
      <c r="AC1456" s="62"/>
      <c r="AD1456" s="62"/>
      <c r="AE1456" s="62"/>
      <c r="AF1456" s="62"/>
      <c r="AG1456" s="62"/>
      <c r="AH1456" s="62"/>
    </row>
    <row r="1457" spans="14:34">
      <c r="N1457" s="415"/>
      <c r="O1457" s="417"/>
      <c r="P1457" s="415"/>
      <c r="Q1457" s="418"/>
      <c r="R1457" s="62"/>
      <c r="S1457" s="62"/>
      <c r="T1457" s="62"/>
      <c r="U1457" s="62"/>
      <c r="V1457" s="417"/>
      <c r="W1457" s="62"/>
      <c r="X1457" s="415"/>
      <c r="Y1457" s="417"/>
      <c r="Z1457" s="415"/>
      <c r="AA1457" s="417"/>
      <c r="AB1457" s="62"/>
      <c r="AC1457" s="62"/>
      <c r="AD1457" s="62"/>
      <c r="AE1457" s="62"/>
      <c r="AF1457" s="62"/>
      <c r="AG1457" s="62"/>
      <c r="AH1457" s="62"/>
    </row>
    <row r="1458" spans="14:34">
      <c r="N1458" s="415"/>
      <c r="O1458" s="417"/>
      <c r="P1458" s="415"/>
      <c r="Q1458" s="418"/>
      <c r="R1458" s="62"/>
      <c r="S1458" s="62"/>
      <c r="T1458" s="62"/>
      <c r="U1458" s="62"/>
      <c r="V1458" s="417"/>
      <c r="W1458" s="62"/>
      <c r="X1458" s="415"/>
      <c r="Y1458" s="417"/>
      <c r="Z1458" s="415"/>
      <c r="AA1458" s="417"/>
      <c r="AB1458" s="62"/>
      <c r="AC1458" s="62"/>
      <c r="AD1458" s="62"/>
      <c r="AE1458" s="62"/>
      <c r="AF1458" s="62"/>
      <c r="AG1458" s="62"/>
      <c r="AH1458" s="62"/>
    </row>
    <row r="1459" spans="14:34">
      <c r="N1459" s="415"/>
      <c r="O1459" s="417"/>
      <c r="P1459" s="415"/>
      <c r="Q1459" s="418"/>
      <c r="R1459" s="62"/>
      <c r="S1459" s="62"/>
      <c r="T1459" s="62"/>
      <c r="U1459" s="62"/>
      <c r="V1459" s="417"/>
      <c r="W1459" s="62"/>
      <c r="X1459" s="415"/>
      <c r="Y1459" s="417"/>
      <c r="Z1459" s="415"/>
      <c r="AA1459" s="417"/>
      <c r="AB1459" s="62"/>
      <c r="AC1459" s="62"/>
      <c r="AD1459" s="62"/>
      <c r="AE1459" s="62"/>
      <c r="AF1459" s="62"/>
      <c r="AG1459" s="62"/>
      <c r="AH1459" s="62"/>
    </row>
    <row r="1460" spans="14:34">
      <c r="N1460" s="415"/>
      <c r="O1460" s="417"/>
      <c r="P1460" s="415"/>
      <c r="Q1460" s="418"/>
      <c r="R1460" s="62"/>
      <c r="S1460" s="62"/>
      <c r="T1460" s="62"/>
      <c r="U1460" s="62"/>
      <c r="V1460" s="417"/>
      <c r="W1460" s="62"/>
      <c r="X1460" s="415"/>
      <c r="Y1460" s="417"/>
      <c r="Z1460" s="415"/>
      <c r="AA1460" s="417"/>
      <c r="AB1460" s="62"/>
      <c r="AC1460" s="62"/>
      <c r="AD1460" s="62"/>
      <c r="AE1460" s="62"/>
      <c r="AF1460" s="62"/>
      <c r="AG1460" s="62"/>
      <c r="AH1460" s="62"/>
    </row>
    <row r="1461" spans="14:34">
      <c r="N1461" s="415"/>
      <c r="O1461" s="417"/>
      <c r="P1461" s="415"/>
      <c r="Q1461" s="418"/>
      <c r="R1461" s="62"/>
      <c r="S1461" s="62"/>
      <c r="T1461" s="62"/>
      <c r="U1461" s="62"/>
      <c r="V1461" s="417"/>
      <c r="W1461" s="62"/>
      <c r="X1461" s="415"/>
      <c r="Y1461" s="417"/>
      <c r="Z1461" s="415"/>
      <c r="AA1461" s="417"/>
      <c r="AB1461" s="62"/>
      <c r="AC1461" s="62"/>
      <c r="AD1461" s="62"/>
      <c r="AE1461" s="62"/>
      <c r="AF1461" s="62"/>
      <c r="AG1461" s="62"/>
      <c r="AH1461" s="62"/>
    </row>
    <row r="1462" spans="14:34">
      <c r="N1462" s="415"/>
      <c r="O1462" s="417"/>
      <c r="P1462" s="415"/>
      <c r="Q1462" s="418"/>
      <c r="R1462" s="62"/>
      <c r="S1462" s="62"/>
      <c r="T1462" s="62"/>
      <c r="U1462" s="62"/>
      <c r="V1462" s="417"/>
      <c r="W1462" s="62"/>
      <c r="X1462" s="415"/>
      <c r="Y1462" s="417"/>
      <c r="Z1462" s="415"/>
      <c r="AA1462" s="417"/>
      <c r="AB1462" s="62"/>
      <c r="AC1462" s="62"/>
      <c r="AD1462" s="62"/>
      <c r="AE1462" s="62"/>
      <c r="AF1462" s="62"/>
      <c r="AG1462" s="62"/>
      <c r="AH1462" s="62"/>
    </row>
    <row r="1463" spans="14:34">
      <c r="N1463" s="415"/>
      <c r="O1463" s="417"/>
      <c r="P1463" s="415"/>
      <c r="Q1463" s="418"/>
      <c r="R1463" s="62"/>
      <c r="S1463" s="62"/>
      <c r="T1463" s="62"/>
      <c r="U1463" s="62"/>
      <c r="V1463" s="417"/>
      <c r="W1463" s="62"/>
      <c r="X1463" s="415"/>
      <c r="Y1463" s="417"/>
      <c r="Z1463" s="415"/>
      <c r="AA1463" s="417"/>
      <c r="AB1463" s="62"/>
      <c r="AC1463" s="62"/>
      <c r="AD1463" s="62"/>
      <c r="AE1463" s="62"/>
      <c r="AF1463" s="62"/>
      <c r="AG1463" s="62"/>
      <c r="AH1463" s="62"/>
    </row>
    <row r="1464" spans="14:34">
      <c r="N1464" s="415"/>
      <c r="O1464" s="417"/>
      <c r="P1464" s="415"/>
      <c r="Q1464" s="418"/>
      <c r="R1464" s="62"/>
      <c r="S1464" s="62"/>
      <c r="T1464" s="62"/>
      <c r="U1464" s="62"/>
      <c r="V1464" s="417"/>
      <c r="W1464" s="62"/>
      <c r="X1464" s="415"/>
      <c r="Y1464" s="417"/>
      <c r="Z1464" s="415"/>
      <c r="AA1464" s="417"/>
      <c r="AB1464" s="62"/>
      <c r="AC1464" s="62"/>
      <c r="AD1464" s="62"/>
      <c r="AE1464" s="62"/>
      <c r="AF1464" s="62"/>
      <c r="AG1464" s="62"/>
      <c r="AH1464" s="62"/>
    </row>
    <row r="1465" spans="14:34">
      <c r="N1465" s="415"/>
      <c r="O1465" s="417"/>
      <c r="P1465" s="415"/>
      <c r="Q1465" s="418"/>
      <c r="R1465" s="62"/>
      <c r="S1465" s="62"/>
      <c r="T1465" s="62"/>
      <c r="U1465" s="62"/>
      <c r="V1465" s="417"/>
      <c r="W1465" s="62"/>
      <c r="X1465" s="415"/>
      <c r="Y1465" s="417"/>
      <c r="Z1465" s="415"/>
      <c r="AA1465" s="417"/>
      <c r="AB1465" s="62"/>
      <c r="AC1465" s="62"/>
      <c r="AD1465" s="62"/>
      <c r="AE1465" s="62"/>
      <c r="AF1465" s="62"/>
      <c r="AG1465" s="62"/>
      <c r="AH1465" s="62"/>
    </row>
    <row r="1466" spans="14:34">
      <c r="N1466" s="415"/>
      <c r="O1466" s="417"/>
      <c r="P1466" s="415"/>
      <c r="Q1466" s="418"/>
      <c r="R1466" s="62"/>
      <c r="S1466" s="62"/>
      <c r="T1466" s="62"/>
      <c r="U1466" s="62"/>
      <c r="V1466" s="417"/>
      <c r="W1466" s="62"/>
      <c r="X1466" s="415"/>
      <c r="Y1466" s="417"/>
      <c r="Z1466" s="415"/>
      <c r="AA1466" s="417"/>
      <c r="AB1466" s="62"/>
      <c r="AC1466" s="62"/>
      <c r="AD1466" s="62"/>
      <c r="AE1466" s="62"/>
      <c r="AF1466" s="62"/>
      <c r="AG1466" s="62"/>
      <c r="AH1466" s="62"/>
    </row>
    <row r="1467" spans="14:34">
      <c r="N1467" s="415"/>
      <c r="O1467" s="417"/>
      <c r="P1467" s="415"/>
      <c r="Q1467" s="418"/>
      <c r="R1467" s="62"/>
      <c r="S1467" s="62"/>
      <c r="T1467" s="62"/>
      <c r="U1467" s="62"/>
      <c r="V1467" s="417"/>
      <c r="W1467" s="62"/>
      <c r="X1467" s="415"/>
      <c r="Y1467" s="417"/>
      <c r="Z1467" s="415"/>
      <c r="AA1467" s="417"/>
      <c r="AB1467" s="62"/>
      <c r="AC1467" s="62"/>
      <c r="AD1467" s="62"/>
      <c r="AE1467" s="62"/>
      <c r="AF1467" s="62"/>
      <c r="AG1467" s="62"/>
      <c r="AH1467" s="62"/>
    </row>
    <row r="1468" spans="14:34">
      <c r="N1468" s="415"/>
      <c r="O1468" s="417"/>
      <c r="P1468" s="415"/>
      <c r="Q1468" s="418"/>
      <c r="R1468" s="62"/>
      <c r="S1468" s="62"/>
      <c r="T1468" s="62"/>
      <c r="U1468" s="62"/>
      <c r="V1468" s="417"/>
      <c r="W1468" s="62"/>
      <c r="X1468" s="415"/>
      <c r="Y1468" s="417"/>
      <c r="Z1468" s="415"/>
      <c r="AA1468" s="417"/>
      <c r="AB1468" s="62"/>
      <c r="AC1468" s="62"/>
      <c r="AD1468" s="62"/>
      <c r="AE1468" s="62"/>
      <c r="AF1468" s="62"/>
      <c r="AG1468" s="62"/>
      <c r="AH1468" s="62"/>
    </row>
    <row r="1469" spans="14:34">
      <c r="N1469" s="415"/>
      <c r="O1469" s="417"/>
      <c r="P1469" s="415"/>
      <c r="Q1469" s="418"/>
      <c r="R1469" s="62"/>
      <c r="S1469" s="62"/>
      <c r="T1469" s="62"/>
      <c r="U1469" s="62"/>
      <c r="V1469" s="417"/>
      <c r="W1469" s="62"/>
      <c r="X1469" s="415"/>
      <c r="Y1469" s="417"/>
      <c r="Z1469" s="415"/>
      <c r="AA1469" s="417"/>
      <c r="AB1469" s="62"/>
      <c r="AC1469" s="62"/>
      <c r="AD1469" s="62"/>
      <c r="AE1469" s="62"/>
      <c r="AF1469" s="62"/>
      <c r="AG1469" s="62"/>
      <c r="AH1469" s="62"/>
    </row>
    <row r="1470" spans="14:34">
      <c r="N1470" s="415"/>
      <c r="O1470" s="417"/>
      <c r="P1470" s="415"/>
      <c r="Q1470" s="418"/>
      <c r="R1470" s="62"/>
      <c r="S1470" s="62"/>
      <c r="T1470" s="62"/>
      <c r="U1470" s="62"/>
      <c r="V1470" s="417"/>
      <c r="W1470" s="62"/>
      <c r="X1470" s="415"/>
      <c r="Y1470" s="417"/>
      <c r="Z1470" s="415"/>
      <c r="AA1470" s="417"/>
      <c r="AB1470" s="62"/>
      <c r="AC1470" s="62"/>
      <c r="AD1470" s="62"/>
      <c r="AE1470" s="62"/>
      <c r="AF1470" s="62"/>
      <c r="AG1470" s="62"/>
      <c r="AH1470" s="62"/>
    </row>
    <row r="1471" spans="14:34">
      <c r="N1471" s="415"/>
      <c r="O1471" s="417"/>
      <c r="P1471" s="415"/>
      <c r="Q1471" s="418"/>
      <c r="R1471" s="62"/>
      <c r="S1471" s="62"/>
      <c r="T1471" s="62"/>
      <c r="U1471" s="62"/>
      <c r="V1471" s="417"/>
      <c r="W1471" s="62"/>
      <c r="X1471" s="415"/>
      <c r="Y1471" s="417"/>
      <c r="Z1471" s="415"/>
      <c r="AA1471" s="417"/>
      <c r="AB1471" s="62"/>
      <c r="AC1471" s="62"/>
      <c r="AD1471" s="62"/>
      <c r="AE1471" s="62"/>
      <c r="AF1471" s="62"/>
      <c r="AG1471" s="62"/>
      <c r="AH1471" s="62"/>
    </row>
    <row r="1472" spans="14:34">
      <c r="N1472" s="415"/>
      <c r="O1472" s="417"/>
      <c r="P1472" s="415"/>
      <c r="Q1472" s="418"/>
      <c r="R1472" s="62"/>
      <c r="S1472" s="62"/>
      <c r="T1472" s="62"/>
      <c r="U1472" s="62"/>
      <c r="V1472" s="417"/>
      <c r="W1472" s="62"/>
      <c r="X1472" s="415"/>
      <c r="Y1472" s="417"/>
      <c r="Z1472" s="415"/>
      <c r="AA1472" s="417"/>
      <c r="AB1472" s="62"/>
      <c r="AC1472" s="62"/>
      <c r="AD1472" s="62"/>
      <c r="AE1472" s="62"/>
      <c r="AF1472" s="62"/>
      <c r="AG1472" s="62"/>
      <c r="AH1472" s="62"/>
    </row>
    <row r="1473" spans="14:34">
      <c r="N1473" s="415"/>
      <c r="O1473" s="417"/>
      <c r="P1473" s="415"/>
      <c r="Q1473" s="418"/>
      <c r="R1473" s="62"/>
      <c r="S1473" s="62"/>
      <c r="T1473" s="62"/>
      <c r="U1473" s="62"/>
      <c r="V1473" s="417"/>
      <c r="W1473" s="62"/>
      <c r="X1473" s="415"/>
      <c r="Y1473" s="417"/>
      <c r="Z1473" s="415"/>
      <c r="AA1473" s="417"/>
      <c r="AB1473" s="62"/>
      <c r="AC1473" s="62"/>
      <c r="AD1473" s="62"/>
      <c r="AE1473" s="62"/>
      <c r="AF1473" s="62"/>
      <c r="AG1473" s="62"/>
      <c r="AH1473" s="62"/>
    </row>
    <row r="1474" spans="14:34">
      <c r="N1474" s="415"/>
      <c r="O1474" s="417"/>
      <c r="P1474" s="415"/>
      <c r="Q1474" s="418"/>
      <c r="R1474" s="62"/>
      <c r="S1474" s="62"/>
      <c r="T1474" s="62"/>
      <c r="U1474" s="62"/>
      <c r="V1474" s="417"/>
      <c r="W1474" s="62"/>
      <c r="X1474" s="415"/>
      <c r="Y1474" s="417"/>
      <c r="Z1474" s="415"/>
      <c r="AA1474" s="417"/>
      <c r="AB1474" s="62"/>
      <c r="AC1474" s="62"/>
      <c r="AD1474" s="62"/>
      <c r="AE1474" s="62"/>
      <c r="AF1474" s="62"/>
      <c r="AG1474" s="62"/>
      <c r="AH1474" s="62"/>
    </row>
    <row r="1475" spans="14:34">
      <c r="N1475" s="415"/>
      <c r="O1475" s="417"/>
      <c r="P1475" s="415"/>
      <c r="Q1475" s="418"/>
      <c r="R1475" s="62"/>
      <c r="S1475" s="62"/>
      <c r="T1475" s="62"/>
      <c r="U1475" s="62"/>
      <c r="V1475" s="417"/>
      <c r="W1475" s="62"/>
      <c r="X1475" s="415"/>
      <c r="Y1475" s="417"/>
      <c r="Z1475" s="415"/>
      <c r="AA1475" s="417"/>
      <c r="AB1475" s="62"/>
      <c r="AC1475" s="62"/>
      <c r="AD1475" s="62"/>
      <c r="AE1475" s="62"/>
      <c r="AF1475" s="62"/>
      <c r="AG1475" s="62"/>
      <c r="AH1475" s="62"/>
    </row>
    <row r="1476" spans="14:34">
      <c r="N1476" s="415"/>
      <c r="O1476" s="417"/>
      <c r="P1476" s="415"/>
      <c r="Q1476" s="418"/>
      <c r="R1476" s="62"/>
      <c r="S1476" s="62"/>
      <c r="T1476" s="62"/>
      <c r="U1476" s="62"/>
      <c r="V1476" s="417"/>
      <c r="W1476" s="62"/>
      <c r="X1476" s="415"/>
      <c r="Y1476" s="417"/>
      <c r="Z1476" s="415"/>
      <c r="AA1476" s="417"/>
      <c r="AB1476" s="62"/>
      <c r="AC1476" s="62"/>
      <c r="AD1476" s="62"/>
      <c r="AE1476" s="62"/>
      <c r="AF1476" s="62"/>
      <c r="AG1476" s="62"/>
      <c r="AH1476" s="62"/>
    </row>
    <row r="1477" spans="14:34">
      <c r="N1477" s="415"/>
      <c r="O1477" s="417"/>
      <c r="P1477" s="415"/>
      <c r="Q1477" s="418"/>
      <c r="R1477" s="62"/>
      <c r="S1477" s="62"/>
      <c r="T1477" s="62"/>
      <c r="U1477" s="62"/>
      <c r="V1477" s="417"/>
      <c r="W1477" s="62"/>
      <c r="X1477" s="415"/>
      <c r="Y1477" s="417"/>
      <c r="Z1477" s="415"/>
      <c r="AA1477" s="417"/>
      <c r="AB1477" s="62"/>
      <c r="AC1477" s="62"/>
      <c r="AD1477" s="62"/>
      <c r="AE1477" s="62"/>
      <c r="AF1477" s="62"/>
      <c r="AG1477" s="62"/>
      <c r="AH1477" s="62"/>
    </row>
    <row r="1478" spans="14:34">
      <c r="N1478" s="415"/>
      <c r="O1478" s="417"/>
      <c r="P1478" s="415"/>
      <c r="Q1478" s="418"/>
      <c r="R1478" s="62"/>
      <c r="S1478" s="62"/>
      <c r="T1478" s="62"/>
      <c r="U1478" s="62"/>
      <c r="V1478" s="417"/>
      <c r="W1478" s="62"/>
      <c r="X1478" s="415"/>
      <c r="Y1478" s="417"/>
      <c r="Z1478" s="415"/>
      <c r="AA1478" s="417"/>
      <c r="AB1478" s="62"/>
      <c r="AC1478" s="62"/>
      <c r="AD1478" s="62"/>
      <c r="AE1478" s="62"/>
      <c r="AF1478" s="62"/>
      <c r="AG1478" s="62"/>
      <c r="AH1478" s="62"/>
    </row>
    <row r="1479" spans="14:34">
      <c r="N1479" s="415"/>
      <c r="O1479" s="417"/>
      <c r="P1479" s="415"/>
      <c r="Q1479" s="418"/>
      <c r="R1479" s="62"/>
      <c r="S1479" s="62"/>
      <c r="T1479" s="62"/>
      <c r="U1479" s="62"/>
      <c r="V1479" s="417"/>
      <c r="W1479" s="62"/>
      <c r="X1479" s="415"/>
      <c r="Y1479" s="417"/>
      <c r="Z1479" s="415"/>
      <c r="AA1479" s="417"/>
      <c r="AB1479" s="62"/>
      <c r="AC1479" s="62"/>
      <c r="AD1479" s="62"/>
      <c r="AE1479" s="62"/>
      <c r="AF1479" s="62"/>
      <c r="AG1479" s="62"/>
      <c r="AH1479" s="62"/>
    </row>
    <row r="1480" spans="14:34">
      <c r="N1480" s="415"/>
      <c r="O1480" s="417"/>
      <c r="P1480" s="415"/>
      <c r="Q1480" s="418"/>
      <c r="R1480" s="62"/>
      <c r="S1480" s="62"/>
      <c r="T1480" s="62"/>
      <c r="U1480" s="62"/>
      <c r="V1480" s="417"/>
      <c r="W1480" s="62"/>
      <c r="X1480" s="415"/>
      <c r="Y1480" s="417"/>
      <c r="Z1480" s="415"/>
      <c r="AA1480" s="417"/>
      <c r="AB1480" s="62"/>
      <c r="AC1480" s="62"/>
      <c r="AD1480" s="62"/>
      <c r="AE1480" s="62"/>
      <c r="AF1480" s="62"/>
      <c r="AG1480" s="62"/>
      <c r="AH1480" s="62"/>
    </row>
    <row r="1481" spans="14:34">
      <c r="N1481" s="415"/>
      <c r="O1481" s="417"/>
      <c r="P1481" s="415"/>
      <c r="Q1481" s="418"/>
      <c r="R1481" s="62"/>
      <c r="S1481" s="62"/>
      <c r="T1481" s="62"/>
      <c r="U1481" s="62"/>
      <c r="V1481" s="417"/>
      <c r="W1481" s="62"/>
      <c r="X1481" s="415"/>
      <c r="Y1481" s="417"/>
      <c r="Z1481" s="415"/>
      <c r="AA1481" s="417"/>
      <c r="AB1481" s="62"/>
      <c r="AC1481" s="62"/>
      <c r="AD1481" s="62"/>
      <c r="AE1481" s="62"/>
      <c r="AF1481" s="62"/>
      <c r="AG1481" s="62"/>
      <c r="AH1481" s="62"/>
    </row>
    <row r="1482" spans="14:34">
      <c r="N1482" s="415"/>
      <c r="O1482" s="417"/>
      <c r="P1482" s="415"/>
      <c r="Q1482" s="418"/>
      <c r="R1482" s="62"/>
      <c r="S1482" s="62"/>
      <c r="T1482" s="62"/>
      <c r="U1482" s="62"/>
      <c r="V1482" s="417"/>
      <c r="W1482" s="62"/>
      <c r="X1482" s="415"/>
      <c r="Y1482" s="417"/>
      <c r="Z1482" s="415"/>
      <c r="AA1482" s="417"/>
      <c r="AB1482" s="62"/>
      <c r="AC1482" s="62"/>
      <c r="AD1482" s="62"/>
      <c r="AE1482" s="62"/>
      <c r="AF1482" s="62"/>
      <c r="AG1482" s="62"/>
      <c r="AH1482" s="62"/>
    </row>
    <row r="1483" spans="14:34">
      <c r="N1483" s="415"/>
      <c r="O1483" s="417"/>
      <c r="P1483" s="415"/>
      <c r="Q1483" s="418"/>
      <c r="R1483" s="62"/>
      <c r="S1483" s="62"/>
      <c r="T1483" s="62"/>
      <c r="U1483" s="62"/>
      <c r="V1483" s="417"/>
      <c r="W1483" s="62"/>
      <c r="X1483" s="415"/>
      <c r="Y1483" s="417"/>
      <c r="Z1483" s="415"/>
      <c r="AA1483" s="417"/>
      <c r="AB1483" s="62"/>
      <c r="AC1483" s="62"/>
      <c r="AD1483" s="62"/>
      <c r="AE1483" s="62"/>
      <c r="AF1483" s="62"/>
      <c r="AG1483" s="62"/>
      <c r="AH1483" s="62"/>
    </row>
    <row r="1484" spans="14:34">
      <c r="N1484" s="415"/>
      <c r="O1484" s="417"/>
      <c r="P1484" s="415"/>
      <c r="Q1484" s="418"/>
      <c r="R1484" s="62"/>
      <c r="S1484" s="62"/>
      <c r="T1484" s="62"/>
      <c r="U1484" s="62"/>
      <c r="V1484" s="417"/>
      <c r="W1484" s="62"/>
      <c r="X1484" s="415"/>
      <c r="Y1484" s="417"/>
      <c r="Z1484" s="415"/>
      <c r="AA1484" s="417"/>
      <c r="AB1484" s="62"/>
      <c r="AC1484" s="62"/>
      <c r="AD1484" s="62"/>
      <c r="AE1484" s="62"/>
      <c r="AF1484" s="62"/>
      <c r="AG1484" s="62"/>
      <c r="AH1484" s="62"/>
    </row>
    <row r="1485" spans="14:34">
      <c r="N1485" s="415"/>
      <c r="O1485" s="417"/>
      <c r="P1485" s="415"/>
      <c r="Q1485" s="418"/>
      <c r="R1485" s="62"/>
      <c r="S1485" s="62"/>
      <c r="T1485" s="62"/>
      <c r="U1485" s="62"/>
      <c r="V1485" s="417"/>
      <c r="W1485" s="62"/>
      <c r="X1485" s="415"/>
      <c r="Y1485" s="417"/>
      <c r="Z1485" s="415"/>
      <c r="AA1485" s="417"/>
      <c r="AB1485" s="62"/>
      <c r="AC1485" s="62"/>
      <c r="AD1485" s="62"/>
      <c r="AE1485" s="62"/>
      <c r="AF1485" s="62"/>
      <c r="AG1485" s="62"/>
      <c r="AH1485" s="62"/>
    </row>
    <row r="1486" spans="14:34">
      <c r="N1486" s="415"/>
      <c r="O1486" s="417"/>
      <c r="P1486" s="415"/>
      <c r="Q1486" s="418"/>
      <c r="R1486" s="62"/>
      <c r="S1486" s="62"/>
      <c r="T1486" s="62"/>
      <c r="U1486" s="62"/>
      <c r="V1486" s="417"/>
      <c r="W1486" s="62"/>
      <c r="X1486" s="415"/>
      <c r="Y1486" s="417"/>
      <c r="Z1486" s="415"/>
      <c r="AA1486" s="417"/>
      <c r="AB1486" s="62"/>
      <c r="AC1486" s="62"/>
      <c r="AD1486" s="62"/>
      <c r="AE1486" s="62"/>
      <c r="AF1486" s="62"/>
      <c r="AG1486" s="62"/>
      <c r="AH1486" s="62"/>
    </row>
    <row r="1487" spans="14:34">
      <c r="N1487" s="415"/>
      <c r="O1487" s="417"/>
      <c r="P1487" s="415"/>
      <c r="Q1487" s="418"/>
      <c r="R1487" s="62"/>
      <c r="S1487" s="62"/>
      <c r="T1487" s="62"/>
      <c r="U1487" s="62"/>
      <c r="V1487" s="417"/>
      <c r="W1487" s="62"/>
      <c r="X1487" s="415"/>
      <c r="Y1487" s="417"/>
      <c r="Z1487" s="415"/>
      <c r="AA1487" s="417"/>
      <c r="AB1487" s="62"/>
      <c r="AC1487" s="62"/>
      <c r="AD1487" s="62"/>
      <c r="AE1487" s="62"/>
      <c r="AF1487" s="62"/>
      <c r="AG1487" s="62"/>
      <c r="AH1487" s="62"/>
    </row>
    <row r="1488" spans="14:34">
      <c r="N1488" s="415"/>
      <c r="O1488" s="417"/>
      <c r="P1488" s="415"/>
      <c r="Q1488" s="418"/>
      <c r="R1488" s="62"/>
      <c r="S1488" s="62"/>
      <c r="T1488" s="62"/>
      <c r="U1488" s="62"/>
      <c r="V1488" s="417"/>
      <c r="W1488" s="62"/>
      <c r="X1488" s="415"/>
      <c r="Y1488" s="417"/>
      <c r="Z1488" s="415"/>
      <c r="AA1488" s="417"/>
      <c r="AB1488" s="62"/>
      <c r="AC1488" s="62"/>
      <c r="AD1488" s="62"/>
      <c r="AE1488" s="62"/>
      <c r="AF1488" s="62"/>
      <c r="AG1488" s="62"/>
      <c r="AH1488" s="62"/>
    </row>
    <row r="1489" spans="14:34">
      <c r="N1489" s="415"/>
      <c r="O1489" s="417"/>
      <c r="P1489" s="415"/>
      <c r="Q1489" s="418"/>
      <c r="R1489" s="62"/>
      <c r="S1489" s="62"/>
      <c r="T1489" s="62"/>
      <c r="U1489" s="62"/>
      <c r="V1489" s="417"/>
      <c r="W1489" s="62"/>
      <c r="X1489" s="415"/>
      <c r="Y1489" s="417"/>
      <c r="Z1489" s="415"/>
      <c r="AA1489" s="417"/>
      <c r="AB1489" s="62"/>
      <c r="AC1489" s="62"/>
      <c r="AD1489" s="62"/>
      <c r="AE1489" s="62"/>
      <c r="AF1489" s="62"/>
      <c r="AG1489" s="62"/>
      <c r="AH1489" s="62"/>
    </row>
    <row r="1490" spans="14:34">
      <c r="N1490" s="415"/>
      <c r="O1490" s="417"/>
      <c r="P1490" s="415"/>
      <c r="Q1490" s="418"/>
      <c r="R1490" s="62"/>
      <c r="S1490" s="62"/>
      <c r="T1490" s="62"/>
      <c r="U1490" s="62"/>
      <c r="V1490" s="417"/>
      <c r="W1490" s="62"/>
      <c r="X1490" s="415"/>
      <c r="Y1490" s="417"/>
      <c r="Z1490" s="415"/>
      <c r="AA1490" s="417"/>
      <c r="AB1490" s="62"/>
      <c r="AC1490" s="62"/>
      <c r="AD1490" s="62"/>
      <c r="AE1490" s="62"/>
      <c r="AF1490" s="62"/>
      <c r="AG1490" s="62"/>
      <c r="AH1490" s="62"/>
    </row>
    <row r="1491" spans="14:34">
      <c r="N1491" s="415"/>
      <c r="O1491" s="417"/>
      <c r="P1491" s="415"/>
      <c r="Q1491" s="418"/>
      <c r="R1491" s="62"/>
      <c r="S1491" s="62"/>
      <c r="T1491" s="62"/>
      <c r="U1491" s="62"/>
      <c r="V1491" s="417"/>
      <c r="W1491" s="62"/>
      <c r="X1491" s="415"/>
      <c r="Y1491" s="417"/>
      <c r="Z1491" s="415"/>
      <c r="AA1491" s="417"/>
      <c r="AB1491" s="62"/>
      <c r="AC1491" s="62"/>
      <c r="AD1491" s="62"/>
      <c r="AE1491" s="62"/>
      <c r="AF1491" s="62"/>
      <c r="AG1491" s="62"/>
      <c r="AH1491" s="62"/>
    </row>
    <row r="1492" spans="14:34">
      <c r="N1492" s="415"/>
      <c r="O1492" s="417"/>
      <c r="P1492" s="415"/>
      <c r="Q1492" s="418"/>
      <c r="R1492" s="62"/>
      <c r="S1492" s="62"/>
      <c r="T1492" s="62"/>
      <c r="U1492" s="62"/>
      <c r="V1492" s="417"/>
      <c r="W1492" s="62"/>
      <c r="X1492" s="415"/>
      <c r="Y1492" s="417"/>
      <c r="Z1492" s="415"/>
      <c r="AA1492" s="417"/>
      <c r="AB1492" s="62"/>
      <c r="AC1492" s="62"/>
      <c r="AD1492" s="62"/>
      <c r="AE1492" s="62"/>
      <c r="AF1492" s="62"/>
      <c r="AG1492" s="62"/>
      <c r="AH1492" s="62"/>
    </row>
    <row r="1493" spans="14:34">
      <c r="N1493" s="415"/>
      <c r="O1493" s="417"/>
      <c r="P1493" s="415"/>
      <c r="Q1493" s="418"/>
      <c r="R1493" s="62"/>
      <c r="S1493" s="62"/>
      <c r="T1493" s="62"/>
      <c r="U1493" s="62"/>
      <c r="V1493" s="417"/>
      <c r="W1493" s="62"/>
      <c r="X1493" s="415"/>
      <c r="Y1493" s="417"/>
      <c r="Z1493" s="415"/>
      <c r="AA1493" s="417"/>
      <c r="AB1493" s="62"/>
      <c r="AC1493" s="62"/>
      <c r="AD1493" s="62"/>
      <c r="AE1493" s="62"/>
      <c r="AF1493" s="62"/>
      <c r="AG1493" s="62"/>
      <c r="AH1493" s="62"/>
    </row>
    <row r="1494" spans="14:34">
      <c r="N1494" s="415"/>
      <c r="O1494" s="417"/>
      <c r="P1494" s="415"/>
      <c r="Q1494" s="418"/>
      <c r="R1494" s="62"/>
      <c r="S1494" s="62"/>
      <c r="T1494" s="62"/>
      <c r="U1494" s="62"/>
      <c r="V1494" s="417"/>
      <c r="W1494" s="62"/>
      <c r="X1494" s="415"/>
      <c r="Y1494" s="417"/>
      <c r="Z1494" s="415"/>
      <c r="AA1494" s="417"/>
      <c r="AB1494" s="62"/>
      <c r="AC1494" s="62"/>
      <c r="AD1494" s="62"/>
      <c r="AE1494" s="62"/>
      <c r="AF1494" s="62"/>
      <c r="AG1494" s="62"/>
      <c r="AH1494" s="62"/>
    </row>
    <row r="1495" spans="14:34">
      <c r="N1495" s="415"/>
      <c r="O1495" s="417"/>
      <c r="P1495" s="415"/>
      <c r="Q1495" s="418"/>
      <c r="R1495" s="62"/>
      <c r="S1495" s="62"/>
      <c r="T1495" s="62"/>
      <c r="U1495" s="62"/>
      <c r="V1495" s="417"/>
      <c r="W1495" s="62"/>
      <c r="X1495" s="415"/>
      <c r="Y1495" s="417"/>
      <c r="Z1495" s="415"/>
      <c r="AA1495" s="417"/>
      <c r="AB1495" s="62"/>
      <c r="AC1495" s="62"/>
      <c r="AD1495" s="62"/>
      <c r="AE1495" s="62"/>
      <c r="AF1495" s="62"/>
      <c r="AG1495" s="62"/>
      <c r="AH1495" s="62"/>
    </row>
    <row r="1496" spans="14:34">
      <c r="N1496" s="415"/>
      <c r="O1496" s="417"/>
      <c r="P1496" s="415"/>
      <c r="Q1496" s="418"/>
      <c r="R1496" s="62"/>
      <c r="S1496" s="62"/>
      <c r="T1496" s="62"/>
      <c r="U1496" s="62"/>
      <c r="V1496" s="417"/>
      <c r="W1496" s="62"/>
      <c r="X1496" s="415"/>
      <c r="Y1496" s="417"/>
      <c r="Z1496" s="415"/>
      <c r="AA1496" s="417"/>
      <c r="AB1496" s="62"/>
      <c r="AC1496" s="62"/>
      <c r="AD1496" s="62"/>
      <c r="AE1496" s="62"/>
      <c r="AF1496" s="62"/>
      <c r="AG1496" s="62"/>
      <c r="AH1496" s="62"/>
    </row>
    <row r="1497" spans="14:34">
      <c r="N1497" s="415"/>
      <c r="O1497" s="417"/>
      <c r="P1497" s="415"/>
      <c r="Q1497" s="418"/>
      <c r="R1497" s="62"/>
      <c r="S1497" s="62"/>
      <c r="T1497" s="62"/>
      <c r="U1497" s="62"/>
      <c r="V1497" s="417"/>
      <c r="W1497" s="62"/>
      <c r="X1497" s="415"/>
      <c r="Y1497" s="417"/>
      <c r="Z1497" s="415"/>
      <c r="AA1497" s="417"/>
      <c r="AB1497" s="62"/>
      <c r="AC1497" s="62"/>
      <c r="AD1497" s="62"/>
      <c r="AE1497" s="62"/>
      <c r="AF1497" s="62"/>
      <c r="AG1497" s="62"/>
      <c r="AH1497" s="62"/>
    </row>
    <row r="1498" spans="14:34">
      <c r="N1498" s="415"/>
      <c r="O1498" s="417"/>
      <c r="P1498" s="415"/>
      <c r="Q1498" s="418"/>
      <c r="R1498" s="62"/>
      <c r="S1498" s="62"/>
      <c r="T1498" s="62"/>
      <c r="U1498" s="62"/>
      <c r="V1498" s="417"/>
      <c r="W1498" s="62"/>
      <c r="X1498" s="415"/>
      <c r="Y1498" s="417"/>
      <c r="Z1498" s="415"/>
      <c r="AA1498" s="417"/>
      <c r="AB1498" s="62"/>
      <c r="AC1498" s="62"/>
      <c r="AD1498" s="62"/>
      <c r="AE1498" s="62"/>
      <c r="AF1498" s="62"/>
      <c r="AG1498" s="62"/>
      <c r="AH1498" s="62"/>
    </row>
    <row r="1499" spans="14:34">
      <c r="N1499" s="415"/>
      <c r="O1499" s="417"/>
      <c r="P1499" s="415"/>
      <c r="Q1499" s="418"/>
      <c r="R1499" s="62"/>
      <c r="S1499" s="62"/>
      <c r="T1499" s="62"/>
      <c r="U1499" s="62"/>
      <c r="V1499" s="417"/>
      <c r="W1499" s="62"/>
      <c r="X1499" s="415"/>
      <c r="Y1499" s="417"/>
      <c r="Z1499" s="415"/>
      <c r="AA1499" s="417"/>
      <c r="AB1499" s="62"/>
      <c r="AC1499" s="62"/>
      <c r="AD1499" s="62"/>
      <c r="AE1499" s="62"/>
      <c r="AF1499" s="62"/>
      <c r="AG1499" s="62"/>
      <c r="AH1499" s="62"/>
    </row>
    <row r="1500" spans="14:34">
      <c r="N1500" s="415"/>
      <c r="O1500" s="417"/>
      <c r="P1500" s="415"/>
      <c r="Q1500" s="418"/>
      <c r="R1500" s="62"/>
      <c r="S1500" s="62"/>
      <c r="T1500" s="62"/>
      <c r="U1500" s="62"/>
      <c r="V1500" s="417"/>
      <c r="W1500" s="62"/>
      <c r="X1500" s="415"/>
      <c r="Y1500" s="417"/>
      <c r="Z1500" s="415"/>
      <c r="AA1500" s="417"/>
      <c r="AB1500" s="62"/>
      <c r="AC1500" s="62"/>
      <c r="AD1500" s="62"/>
      <c r="AE1500" s="62"/>
      <c r="AF1500" s="62"/>
      <c r="AG1500" s="62"/>
      <c r="AH1500" s="62"/>
    </row>
    <row r="1501" spans="14:34">
      <c r="N1501" s="415"/>
      <c r="O1501" s="417"/>
      <c r="P1501" s="415"/>
      <c r="Q1501" s="418"/>
      <c r="R1501" s="62"/>
      <c r="S1501" s="62"/>
      <c r="T1501" s="62"/>
      <c r="U1501" s="62"/>
      <c r="V1501" s="417"/>
      <c r="W1501" s="62"/>
      <c r="X1501" s="415"/>
      <c r="Y1501" s="417"/>
      <c r="Z1501" s="415"/>
      <c r="AA1501" s="417"/>
      <c r="AB1501" s="62"/>
      <c r="AC1501" s="62"/>
      <c r="AD1501" s="62"/>
      <c r="AE1501" s="62"/>
      <c r="AF1501" s="62"/>
      <c r="AG1501" s="62"/>
      <c r="AH1501" s="62"/>
    </row>
    <row r="1502" spans="14:34">
      <c r="N1502" s="415"/>
      <c r="O1502" s="417"/>
      <c r="P1502" s="415"/>
      <c r="Q1502" s="418"/>
      <c r="R1502" s="62"/>
      <c r="S1502" s="62"/>
      <c r="T1502" s="62"/>
      <c r="U1502" s="62"/>
      <c r="V1502" s="417"/>
      <c r="W1502" s="62"/>
      <c r="X1502" s="415"/>
      <c r="Y1502" s="417"/>
      <c r="Z1502" s="415"/>
      <c r="AA1502" s="417"/>
      <c r="AB1502" s="62"/>
      <c r="AC1502" s="62"/>
      <c r="AD1502" s="62"/>
      <c r="AE1502" s="62"/>
      <c r="AF1502" s="62"/>
      <c r="AG1502" s="62"/>
      <c r="AH1502" s="62"/>
    </row>
    <row r="1503" spans="14:34">
      <c r="N1503" s="415"/>
      <c r="O1503" s="417"/>
      <c r="P1503" s="415"/>
      <c r="Q1503" s="418"/>
      <c r="R1503" s="62"/>
      <c r="S1503" s="62"/>
      <c r="T1503" s="62"/>
      <c r="U1503" s="62"/>
      <c r="V1503" s="417"/>
      <c r="W1503" s="62"/>
      <c r="X1503" s="415"/>
      <c r="Y1503" s="417"/>
      <c r="Z1503" s="415"/>
      <c r="AA1503" s="417"/>
      <c r="AB1503" s="62"/>
      <c r="AC1503" s="62"/>
      <c r="AD1503" s="62"/>
      <c r="AE1503" s="62"/>
      <c r="AF1503" s="62"/>
      <c r="AG1503" s="62"/>
      <c r="AH1503" s="62"/>
    </row>
    <row r="1504" spans="14:34">
      <c r="N1504" s="415"/>
      <c r="O1504" s="417"/>
      <c r="P1504" s="415"/>
      <c r="Q1504" s="418"/>
      <c r="R1504" s="62"/>
      <c r="S1504" s="62"/>
      <c r="T1504" s="62"/>
      <c r="U1504" s="62"/>
      <c r="V1504" s="417"/>
      <c r="W1504" s="62"/>
      <c r="X1504" s="415"/>
      <c r="Y1504" s="417"/>
      <c r="Z1504" s="415"/>
      <c r="AA1504" s="417"/>
      <c r="AB1504" s="62"/>
      <c r="AC1504" s="62"/>
      <c r="AD1504" s="62"/>
      <c r="AE1504" s="62"/>
      <c r="AF1504" s="62"/>
      <c r="AG1504" s="62"/>
      <c r="AH1504" s="62"/>
    </row>
    <row r="1505" spans="14:34">
      <c r="N1505" s="415"/>
      <c r="O1505" s="417"/>
      <c r="P1505" s="415"/>
      <c r="Q1505" s="418"/>
      <c r="R1505" s="62"/>
      <c r="S1505" s="62"/>
      <c r="T1505" s="62"/>
      <c r="U1505" s="62"/>
      <c r="V1505" s="417"/>
      <c r="W1505" s="62"/>
      <c r="X1505" s="415"/>
      <c r="Y1505" s="417"/>
      <c r="Z1505" s="415"/>
      <c r="AA1505" s="417"/>
      <c r="AB1505" s="62"/>
      <c r="AC1505" s="62"/>
      <c r="AD1505" s="62"/>
      <c r="AE1505" s="62"/>
      <c r="AF1505" s="62"/>
      <c r="AG1505" s="62"/>
      <c r="AH1505" s="62"/>
    </row>
    <row r="1506" spans="14:34">
      <c r="N1506" s="415"/>
      <c r="O1506" s="417"/>
      <c r="P1506" s="415"/>
      <c r="Q1506" s="418"/>
      <c r="R1506" s="62"/>
      <c r="S1506" s="62"/>
      <c r="T1506" s="62"/>
      <c r="U1506" s="62"/>
      <c r="V1506" s="417"/>
      <c r="W1506" s="62"/>
      <c r="X1506" s="415"/>
      <c r="Y1506" s="417"/>
      <c r="Z1506" s="415"/>
      <c r="AA1506" s="417"/>
      <c r="AB1506" s="62"/>
      <c r="AC1506" s="62"/>
      <c r="AD1506" s="62"/>
      <c r="AE1506" s="62"/>
      <c r="AF1506" s="62"/>
      <c r="AG1506" s="62"/>
      <c r="AH1506" s="62"/>
    </row>
    <row r="1507" spans="14:34">
      <c r="N1507" s="415"/>
      <c r="O1507" s="417"/>
      <c r="P1507" s="415"/>
      <c r="Q1507" s="418"/>
      <c r="R1507" s="62"/>
      <c r="S1507" s="62"/>
      <c r="T1507" s="62"/>
      <c r="U1507" s="62"/>
      <c r="V1507" s="417"/>
      <c r="W1507" s="62"/>
      <c r="X1507" s="415"/>
      <c r="Y1507" s="417"/>
      <c r="Z1507" s="415"/>
      <c r="AA1507" s="417"/>
      <c r="AB1507" s="62"/>
      <c r="AC1507" s="62"/>
      <c r="AD1507" s="62"/>
      <c r="AE1507" s="62"/>
      <c r="AF1507" s="62"/>
      <c r="AG1507" s="62"/>
      <c r="AH1507" s="62"/>
    </row>
    <row r="1508" spans="14:34">
      <c r="N1508" s="415"/>
      <c r="O1508" s="417"/>
      <c r="P1508" s="415"/>
      <c r="Q1508" s="418"/>
      <c r="R1508" s="62"/>
      <c r="S1508" s="62"/>
      <c r="T1508" s="62"/>
      <c r="U1508" s="62"/>
      <c r="V1508" s="417"/>
      <c r="W1508" s="62"/>
      <c r="X1508" s="415"/>
      <c r="Y1508" s="417"/>
      <c r="Z1508" s="415"/>
      <c r="AA1508" s="417"/>
      <c r="AB1508" s="62"/>
      <c r="AC1508" s="62"/>
      <c r="AD1508" s="62"/>
      <c r="AE1508" s="62"/>
      <c r="AF1508" s="62"/>
      <c r="AG1508" s="62"/>
      <c r="AH1508" s="62"/>
    </row>
    <row r="1509" spans="14:34">
      <c r="N1509" s="415"/>
      <c r="O1509" s="417"/>
      <c r="P1509" s="415"/>
      <c r="Q1509" s="418"/>
      <c r="R1509" s="62"/>
      <c r="S1509" s="62"/>
      <c r="T1509" s="62"/>
      <c r="U1509" s="62"/>
      <c r="V1509" s="417"/>
      <c r="W1509" s="62"/>
      <c r="X1509" s="415"/>
      <c r="Y1509" s="417"/>
      <c r="Z1509" s="415"/>
      <c r="AA1509" s="417"/>
      <c r="AB1509" s="62"/>
      <c r="AC1509" s="62"/>
      <c r="AD1509" s="62"/>
      <c r="AE1509" s="62"/>
      <c r="AF1509" s="62"/>
      <c r="AG1509" s="62"/>
      <c r="AH1509" s="62"/>
    </row>
    <row r="1510" spans="14:34">
      <c r="N1510" s="415"/>
      <c r="O1510" s="417"/>
      <c r="P1510" s="415"/>
      <c r="Q1510" s="418"/>
      <c r="R1510" s="62"/>
      <c r="S1510" s="62"/>
      <c r="T1510" s="62"/>
      <c r="U1510" s="62"/>
      <c r="V1510" s="417"/>
      <c r="W1510" s="62"/>
      <c r="X1510" s="415"/>
      <c r="Y1510" s="417"/>
      <c r="Z1510" s="415"/>
      <c r="AA1510" s="417"/>
      <c r="AB1510" s="62"/>
      <c r="AC1510" s="62"/>
      <c r="AD1510" s="62"/>
      <c r="AE1510" s="62"/>
      <c r="AF1510" s="62"/>
      <c r="AG1510" s="62"/>
      <c r="AH1510" s="62"/>
    </row>
    <row r="1511" spans="14:34">
      <c r="N1511" s="415"/>
      <c r="O1511" s="417"/>
      <c r="P1511" s="415"/>
      <c r="Q1511" s="418"/>
      <c r="R1511" s="62"/>
      <c r="S1511" s="62"/>
      <c r="T1511" s="62"/>
      <c r="U1511" s="62"/>
      <c r="V1511" s="417"/>
      <c r="W1511" s="62"/>
      <c r="X1511" s="415"/>
      <c r="Y1511" s="417"/>
      <c r="Z1511" s="415"/>
      <c r="AA1511" s="417"/>
      <c r="AB1511" s="62"/>
      <c r="AC1511" s="62"/>
      <c r="AD1511" s="62"/>
      <c r="AE1511" s="62"/>
      <c r="AF1511" s="62"/>
      <c r="AG1511" s="62"/>
      <c r="AH1511" s="62"/>
    </row>
    <row r="1512" spans="14:34">
      <c r="N1512" s="415"/>
      <c r="O1512" s="417"/>
      <c r="P1512" s="415"/>
      <c r="Q1512" s="418"/>
      <c r="R1512" s="62"/>
      <c r="S1512" s="62"/>
      <c r="T1512" s="62"/>
      <c r="U1512" s="62"/>
      <c r="V1512" s="417"/>
      <c r="W1512" s="62"/>
      <c r="X1512" s="415"/>
      <c r="Y1512" s="417"/>
      <c r="Z1512" s="415"/>
      <c r="AA1512" s="417"/>
      <c r="AB1512" s="62"/>
      <c r="AC1512" s="62"/>
      <c r="AD1512" s="62"/>
      <c r="AE1512" s="62"/>
      <c r="AF1512" s="62"/>
      <c r="AG1512" s="62"/>
      <c r="AH1512" s="62"/>
    </row>
    <row r="1513" spans="14:34">
      <c r="N1513" s="415"/>
      <c r="O1513" s="417"/>
      <c r="P1513" s="415"/>
      <c r="Q1513" s="418"/>
      <c r="R1513" s="62"/>
      <c r="S1513" s="62"/>
      <c r="T1513" s="62"/>
      <c r="U1513" s="62"/>
      <c r="V1513" s="417"/>
      <c r="W1513" s="62"/>
      <c r="X1513" s="415"/>
      <c r="Y1513" s="417"/>
      <c r="Z1513" s="415"/>
      <c r="AA1513" s="417"/>
      <c r="AB1513" s="62"/>
      <c r="AC1513" s="62"/>
      <c r="AD1513" s="62"/>
      <c r="AE1513" s="62"/>
      <c r="AF1513" s="62"/>
      <c r="AG1513" s="62"/>
      <c r="AH1513" s="62"/>
    </row>
    <row r="1514" spans="14:34">
      <c r="N1514" s="415"/>
      <c r="O1514" s="417"/>
      <c r="P1514" s="415"/>
      <c r="Q1514" s="418"/>
      <c r="R1514" s="62"/>
      <c r="S1514" s="62"/>
      <c r="T1514" s="62"/>
      <c r="U1514" s="62"/>
      <c r="V1514" s="417"/>
      <c r="W1514" s="62"/>
      <c r="X1514" s="415"/>
      <c r="Y1514" s="417"/>
      <c r="Z1514" s="415"/>
      <c r="AA1514" s="417"/>
      <c r="AB1514" s="62"/>
      <c r="AC1514" s="62"/>
      <c r="AD1514" s="62"/>
      <c r="AE1514" s="62"/>
      <c r="AF1514" s="62"/>
      <c r="AG1514" s="62"/>
      <c r="AH1514" s="62"/>
    </row>
    <row r="1515" spans="14:34">
      <c r="N1515" s="415"/>
      <c r="O1515" s="417"/>
      <c r="P1515" s="415"/>
      <c r="Q1515" s="418"/>
      <c r="R1515" s="62"/>
      <c r="S1515" s="62"/>
      <c r="T1515" s="62"/>
      <c r="U1515" s="62"/>
      <c r="V1515" s="417"/>
      <c r="W1515" s="62"/>
      <c r="X1515" s="415"/>
      <c r="Y1515" s="417"/>
      <c r="Z1515" s="415"/>
      <c r="AA1515" s="417"/>
      <c r="AB1515" s="62"/>
      <c r="AC1515" s="62"/>
      <c r="AD1515" s="62"/>
      <c r="AE1515" s="62"/>
      <c r="AF1515" s="62"/>
      <c r="AG1515" s="62"/>
      <c r="AH1515" s="62"/>
    </row>
    <row r="1516" spans="14:34">
      <c r="N1516" s="415"/>
      <c r="O1516" s="417"/>
      <c r="P1516" s="415"/>
      <c r="Q1516" s="418"/>
      <c r="R1516" s="62"/>
      <c r="S1516" s="62"/>
      <c r="T1516" s="62"/>
      <c r="U1516" s="62"/>
      <c r="V1516" s="417"/>
      <c r="W1516" s="62"/>
      <c r="X1516" s="415"/>
      <c r="Y1516" s="417"/>
      <c r="Z1516" s="415"/>
      <c r="AA1516" s="417"/>
      <c r="AB1516" s="62"/>
      <c r="AC1516" s="62"/>
      <c r="AD1516" s="62"/>
      <c r="AE1516" s="62"/>
      <c r="AF1516" s="62"/>
      <c r="AG1516" s="62"/>
      <c r="AH1516" s="62"/>
    </row>
    <row r="1517" spans="14:34">
      <c r="N1517" s="415"/>
      <c r="O1517" s="417"/>
      <c r="P1517" s="415"/>
      <c r="Q1517" s="418"/>
      <c r="R1517" s="62"/>
      <c r="S1517" s="62"/>
      <c r="T1517" s="62"/>
      <c r="U1517" s="62"/>
      <c r="V1517" s="417"/>
      <c r="W1517" s="62"/>
      <c r="X1517" s="415"/>
      <c r="Y1517" s="417"/>
      <c r="Z1517" s="415"/>
      <c r="AA1517" s="417"/>
      <c r="AB1517" s="62"/>
      <c r="AC1517" s="62"/>
      <c r="AD1517" s="62"/>
      <c r="AE1517" s="62"/>
      <c r="AF1517" s="62"/>
      <c r="AG1517" s="62"/>
      <c r="AH1517" s="62"/>
    </row>
    <row r="1518" spans="14:34">
      <c r="N1518" s="415"/>
      <c r="O1518" s="417"/>
      <c r="P1518" s="415"/>
      <c r="Q1518" s="418"/>
      <c r="R1518" s="62"/>
      <c r="S1518" s="62"/>
      <c r="T1518" s="62"/>
      <c r="U1518" s="62"/>
      <c r="V1518" s="417"/>
      <c r="W1518" s="62"/>
      <c r="X1518" s="415"/>
      <c r="Y1518" s="417"/>
      <c r="Z1518" s="415"/>
      <c r="AA1518" s="417"/>
      <c r="AB1518" s="62"/>
      <c r="AC1518" s="62"/>
      <c r="AD1518" s="62"/>
      <c r="AE1518" s="62"/>
      <c r="AF1518" s="62"/>
      <c r="AG1518" s="62"/>
      <c r="AH1518" s="62"/>
    </row>
    <row r="1519" spans="14:34">
      <c r="N1519" s="415"/>
      <c r="O1519" s="417"/>
      <c r="P1519" s="415"/>
      <c r="Q1519" s="418"/>
      <c r="R1519" s="62"/>
      <c r="S1519" s="62"/>
      <c r="T1519" s="62"/>
      <c r="U1519" s="62"/>
      <c r="V1519" s="417"/>
      <c r="W1519" s="62"/>
      <c r="X1519" s="415"/>
      <c r="Y1519" s="417"/>
      <c r="Z1519" s="415"/>
      <c r="AA1519" s="417"/>
      <c r="AB1519" s="62"/>
      <c r="AC1519" s="62"/>
      <c r="AD1519" s="62"/>
      <c r="AE1519" s="62"/>
      <c r="AF1519" s="62"/>
      <c r="AG1519" s="62"/>
      <c r="AH1519" s="62"/>
    </row>
    <row r="1520" spans="14:34">
      <c r="N1520" s="415"/>
      <c r="O1520" s="417"/>
      <c r="P1520" s="415"/>
      <c r="Q1520" s="418"/>
      <c r="R1520" s="62"/>
      <c r="S1520" s="62"/>
      <c r="T1520" s="62"/>
      <c r="U1520" s="62"/>
      <c r="V1520" s="417"/>
      <c r="W1520" s="62"/>
      <c r="X1520" s="415"/>
      <c r="Y1520" s="417"/>
      <c r="Z1520" s="415"/>
      <c r="AA1520" s="417"/>
      <c r="AB1520" s="62"/>
      <c r="AC1520" s="62"/>
      <c r="AD1520" s="62"/>
      <c r="AE1520" s="62"/>
      <c r="AF1520" s="62"/>
      <c r="AG1520" s="62"/>
      <c r="AH1520" s="62"/>
    </row>
    <row r="1521" spans="14:34">
      <c r="N1521" s="415"/>
      <c r="O1521" s="417"/>
      <c r="P1521" s="415"/>
      <c r="Q1521" s="418"/>
      <c r="R1521" s="62"/>
      <c r="S1521" s="62"/>
      <c r="T1521" s="62"/>
      <c r="U1521" s="62"/>
      <c r="V1521" s="417"/>
      <c r="W1521" s="62"/>
      <c r="X1521" s="415"/>
      <c r="Y1521" s="417"/>
      <c r="Z1521" s="415"/>
      <c r="AA1521" s="417"/>
      <c r="AB1521" s="62"/>
      <c r="AC1521" s="62"/>
      <c r="AD1521" s="62"/>
      <c r="AE1521" s="62"/>
      <c r="AF1521" s="62"/>
      <c r="AG1521" s="62"/>
      <c r="AH1521" s="62"/>
    </row>
    <row r="1522" spans="14:34">
      <c r="N1522" s="415"/>
      <c r="O1522" s="417"/>
      <c r="P1522" s="415"/>
      <c r="Q1522" s="418"/>
      <c r="R1522" s="62"/>
      <c r="S1522" s="62"/>
      <c r="T1522" s="62"/>
      <c r="U1522" s="62"/>
      <c r="V1522" s="417"/>
      <c r="W1522" s="62"/>
      <c r="X1522" s="415"/>
      <c r="Y1522" s="417"/>
      <c r="Z1522" s="415"/>
      <c r="AA1522" s="417"/>
      <c r="AB1522" s="62"/>
      <c r="AC1522" s="62"/>
      <c r="AD1522" s="62"/>
      <c r="AE1522" s="62"/>
      <c r="AF1522" s="62"/>
      <c r="AG1522" s="62"/>
      <c r="AH1522" s="62"/>
    </row>
    <row r="1523" spans="14:34">
      <c r="N1523" s="415"/>
      <c r="O1523" s="417"/>
      <c r="P1523" s="415"/>
      <c r="Q1523" s="418"/>
      <c r="R1523" s="62"/>
      <c r="S1523" s="62"/>
      <c r="T1523" s="62"/>
      <c r="U1523" s="62"/>
      <c r="V1523" s="417"/>
      <c r="W1523" s="62"/>
      <c r="X1523" s="415"/>
      <c r="Y1523" s="417"/>
      <c r="Z1523" s="415"/>
      <c r="AA1523" s="417"/>
      <c r="AB1523" s="62"/>
      <c r="AC1523" s="62"/>
      <c r="AD1523" s="62"/>
      <c r="AE1523" s="62"/>
      <c r="AF1523" s="62"/>
      <c r="AG1523" s="62"/>
      <c r="AH1523" s="62"/>
    </row>
    <row r="1524" spans="14:34">
      <c r="N1524" s="415"/>
      <c r="O1524" s="417"/>
      <c r="P1524" s="415"/>
      <c r="Q1524" s="418"/>
      <c r="R1524" s="62"/>
      <c r="S1524" s="62"/>
      <c r="T1524" s="62"/>
      <c r="U1524" s="62"/>
      <c r="V1524" s="417"/>
      <c r="W1524" s="62"/>
      <c r="X1524" s="415"/>
      <c r="Y1524" s="417"/>
      <c r="Z1524" s="415"/>
      <c r="AA1524" s="417"/>
      <c r="AB1524" s="62"/>
      <c r="AC1524" s="62"/>
      <c r="AD1524" s="62"/>
      <c r="AE1524" s="62"/>
      <c r="AF1524" s="62"/>
      <c r="AG1524" s="62"/>
      <c r="AH1524" s="62"/>
    </row>
    <row r="1525" spans="14:34">
      <c r="N1525" s="415"/>
      <c r="O1525" s="417"/>
      <c r="P1525" s="415"/>
      <c r="Q1525" s="418"/>
      <c r="R1525" s="62"/>
      <c r="S1525" s="62"/>
      <c r="T1525" s="62"/>
      <c r="U1525" s="62"/>
      <c r="V1525" s="417"/>
      <c r="W1525" s="62"/>
      <c r="X1525" s="415"/>
      <c r="Y1525" s="417"/>
      <c r="Z1525" s="415"/>
      <c r="AA1525" s="417"/>
      <c r="AB1525" s="62"/>
      <c r="AC1525" s="62"/>
      <c r="AD1525" s="62"/>
      <c r="AE1525" s="62"/>
      <c r="AF1525" s="62"/>
      <c r="AG1525" s="62"/>
      <c r="AH1525" s="62"/>
    </row>
    <row r="1526" spans="14:34">
      <c r="N1526" s="415"/>
      <c r="O1526" s="417"/>
      <c r="P1526" s="415"/>
      <c r="Q1526" s="418"/>
      <c r="R1526" s="62"/>
      <c r="S1526" s="62"/>
      <c r="T1526" s="62"/>
      <c r="U1526" s="62"/>
      <c r="V1526" s="417"/>
      <c r="W1526" s="62"/>
      <c r="X1526" s="415"/>
      <c r="Y1526" s="417"/>
      <c r="Z1526" s="415"/>
      <c r="AA1526" s="417"/>
      <c r="AB1526" s="62"/>
      <c r="AC1526" s="62"/>
      <c r="AD1526" s="62"/>
      <c r="AE1526" s="62"/>
      <c r="AF1526" s="62"/>
      <c r="AG1526" s="62"/>
      <c r="AH1526" s="62"/>
    </row>
    <row r="1527" spans="14:34">
      <c r="N1527" s="415"/>
      <c r="O1527" s="417"/>
      <c r="P1527" s="415"/>
      <c r="Q1527" s="418"/>
      <c r="R1527" s="62"/>
      <c r="S1527" s="62"/>
      <c r="T1527" s="62"/>
      <c r="U1527" s="62"/>
      <c r="V1527" s="417"/>
      <c r="W1527" s="62"/>
      <c r="X1527" s="415"/>
      <c r="Y1527" s="417"/>
      <c r="Z1527" s="415"/>
      <c r="AA1527" s="417"/>
      <c r="AB1527" s="62"/>
      <c r="AC1527" s="62"/>
      <c r="AD1527" s="62"/>
      <c r="AE1527" s="62"/>
      <c r="AF1527" s="62"/>
      <c r="AG1527" s="62"/>
      <c r="AH1527" s="62"/>
    </row>
    <row r="1528" spans="14:34">
      <c r="N1528" s="415"/>
      <c r="O1528" s="417"/>
      <c r="P1528" s="415"/>
      <c r="Q1528" s="418"/>
      <c r="R1528" s="62"/>
      <c r="S1528" s="62"/>
      <c r="T1528" s="62"/>
      <c r="U1528" s="62"/>
      <c r="V1528" s="417"/>
      <c r="W1528" s="62"/>
      <c r="X1528" s="415"/>
      <c r="Y1528" s="417"/>
      <c r="Z1528" s="415"/>
      <c r="AA1528" s="417"/>
      <c r="AB1528" s="62"/>
      <c r="AC1528" s="62"/>
      <c r="AD1528" s="62"/>
      <c r="AE1528" s="62"/>
      <c r="AF1528" s="62"/>
      <c r="AG1528" s="62"/>
      <c r="AH1528" s="62"/>
    </row>
    <row r="1529" spans="14:34">
      <c r="N1529" s="415"/>
      <c r="O1529" s="417"/>
      <c r="P1529" s="415"/>
      <c r="Q1529" s="418"/>
      <c r="R1529" s="62"/>
      <c r="S1529" s="62"/>
      <c r="T1529" s="62"/>
      <c r="U1529" s="62"/>
      <c r="V1529" s="417"/>
      <c r="W1529" s="62"/>
      <c r="X1529" s="415"/>
      <c r="Y1529" s="417"/>
      <c r="Z1529" s="415"/>
      <c r="AA1529" s="417"/>
      <c r="AB1529" s="62"/>
      <c r="AC1529" s="62"/>
      <c r="AD1529" s="62"/>
      <c r="AE1529" s="62"/>
      <c r="AF1529" s="62"/>
      <c r="AG1529" s="62"/>
      <c r="AH1529" s="62"/>
    </row>
    <row r="1530" spans="14:34">
      <c r="N1530" s="415"/>
      <c r="O1530" s="417"/>
      <c r="P1530" s="415"/>
      <c r="Q1530" s="418"/>
      <c r="R1530" s="62"/>
      <c r="S1530" s="62"/>
      <c r="T1530" s="62"/>
      <c r="U1530" s="62"/>
      <c r="V1530" s="417"/>
      <c r="W1530" s="62"/>
      <c r="X1530" s="415"/>
      <c r="Y1530" s="417"/>
      <c r="Z1530" s="415"/>
      <c r="AA1530" s="417"/>
      <c r="AB1530" s="62"/>
      <c r="AC1530" s="62"/>
      <c r="AD1530" s="62"/>
      <c r="AE1530" s="62"/>
      <c r="AF1530" s="62"/>
      <c r="AG1530" s="62"/>
      <c r="AH1530" s="62"/>
    </row>
    <row r="1531" spans="14:34">
      <c r="N1531" s="415"/>
      <c r="O1531" s="417"/>
      <c r="P1531" s="415"/>
      <c r="Q1531" s="418"/>
      <c r="R1531" s="62"/>
      <c r="S1531" s="62"/>
      <c r="T1531" s="62"/>
      <c r="U1531" s="62"/>
      <c r="V1531" s="417"/>
      <c r="W1531" s="62"/>
      <c r="X1531" s="415"/>
      <c r="Y1531" s="417"/>
      <c r="Z1531" s="415"/>
      <c r="AA1531" s="417"/>
      <c r="AB1531" s="62"/>
      <c r="AC1531" s="62"/>
      <c r="AD1531" s="62"/>
      <c r="AE1531" s="62"/>
      <c r="AF1531" s="62"/>
      <c r="AG1531" s="62"/>
      <c r="AH1531" s="62"/>
    </row>
    <row r="1532" spans="14:34">
      <c r="N1532" s="415"/>
      <c r="O1532" s="417"/>
      <c r="P1532" s="415"/>
      <c r="Q1532" s="418"/>
      <c r="R1532" s="62"/>
      <c r="S1532" s="62"/>
      <c r="T1532" s="62"/>
      <c r="U1532" s="62"/>
      <c r="V1532" s="417"/>
      <c r="W1532" s="62"/>
      <c r="X1532" s="415"/>
      <c r="Y1532" s="417"/>
      <c r="Z1532" s="415"/>
      <c r="AA1532" s="417"/>
      <c r="AB1532" s="62"/>
      <c r="AC1532" s="62"/>
      <c r="AD1532" s="62"/>
      <c r="AE1532" s="62"/>
      <c r="AF1532" s="62"/>
      <c r="AG1532" s="62"/>
      <c r="AH1532" s="62"/>
    </row>
    <row r="1533" spans="14:34">
      <c r="N1533" s="415"/>
      <c r="O1533" s="417"/>
      <c r="P1533" s="415"/>
      <c r="Q1533" s="418"/>
      <c r="R1533" s="62"/>
      <c r="S1533" s="62"/>
      <c r="T1533" s="62"/>
      <c r="U1533" s="62"/>
      <c r="V1533" s="417"/>
      <c r="W1533" s="62"/>
      <c r="X1533" s="415"/>
      <c r="Y1533" s="417"/>
      <c r="Z1533" s="415"/>
      <c r="AA1533" s="417"/>
      <c r="AB1533" s="62"/>
      <c r="AC1533" s="62"/>
      <c r="AD1533" s="62"/>
      <c r="AE1533" s="62"/>
      <c r="AF1533" s="62"/>
      <c r="AG1533" s="62"/>
      <c r="AH1533" s="62"/>
    </row>
    <row r="1534" spans="14:34">
      <c r="N1534" s="415"/>
      <c r="O1534" s="417"/>
      <c r="P1534" s="415"/>
      <c r="Q1534" s="418"/>
      <c r="R1534" s="62"/>
      <c r="S1534" s="62"/>
      <c r="T1534" s="62"/>
      <c r="U1534" s="62"/>
      <c r="V1534" s="417"/>
      <c r="W1534" s="62"/>
      <c r="X1534" s="415"/>
      <c r="Y1534" s="417"/>
      <c r="Z1534" s="415"/>
      <c r="AA1534" s="417"/>
      <c r="AB1534" s="62"/>
      <c r="AC1534" s="62"/>
      <c r="AD1534" s="62"/>
      <c r="AE1534" s="62"/>
      <c r="AF1534" s="62"/>
      <c r="AG1534" s="62"/>
      <c r="AH1534" s="62"/>
    </row>
    <row r="1535" spans="14:34">
      <c r="N1535" s="415"/>
      <c r="O1535" s="417"/>
      <c r="P1535" s="415"/>
      <c r="Q1535" s="418"/>
      <c r="R1535" s="62"/>
      <c r="S1535" s="62"/>
      <c r="T1535" s="62"/>
      <c r="U1535" s="62"/>
      <c r="V1535" s="417"/>
      <c r="W1535" s="62"/>
      <c r="X1535" s="415"/>
      <c r="Y1535" s="417"/>
      <c r="Z1535" s="415"/>
      <c r="AA1535" s="417"/>
      <c r="AB1535" s="62"/>
      <c r="AC1535" s="62"/>
      <c r="AD1535" s="62"/>
      <c r="AE1535" s="62"/>
      <c r="AF1535" s="62"/>
      <c r="AG1535" s="62"/>
      <c r="AH1535" s="62"/>
    </row>
    <row r="1536" spans="14:34">
      <c r="N1536" s="415"/>
      <c r="O1536" s="417"/>
      <c r="P1536" s="415"/>
      <c r="Q1536" s="418"/>
      <c r="R1536" s="62"/>
      <c r="S1536" s="62"/>
      <c r="T1536" s="62"/>
      <c r="U1536" s="62"/>
      <c r="V1536" s="417"/>
      <c r="W1536" s="62"/>
      <c r="X1536" s="415"/>
      <c r="Y1536" s="417"/>
      <c r="Z1536" s="415"/>
      <c r="AA1536" s="417"/>
      <c r="AB1536" s="62"/>
      <c r="AC1536" s="62"/>
      <c r="AD1536" s="62"/>
      <c r="AE1536" s="62"/>
      <c r="AF1536" s="62"/>
      <c r="AG1536" s="62"/>
      <c r="AH1536" s="62"/>
    </row>
    <row r="1537" spans="14:34">
      <c r="N1537" s="415"/>
      <c r="O1537" s="417"/>
      <c r="P1537" s="415"/>
      <c r="Q1537" s="418"/>
      <c r="R1537" s="62"/>
      <c r="S1537" s="62"/>
      <c r="T1537" s="62"/>
      <c r="U1537" s="62"/>
      <c r="V1537" s="417"/>
      <c r="W1537" s="62"/>
      <c r="X1537" s="415"/>
      <c r="Y1537" s="417"/>
      <c r="Z1537" s="415"/>
      <c r="AA1537" s="417"/>
      <c r="AB1537" s="62"/>
      <c r="AC1537" s="62"/>
      <c r="AD1537" s="62"/>
      <c r="AE1537" s="62"/>
      <c r="AF1537" s="62"/>
      <c r="AG1537" s="62"/>
      <c r="AH1537" s="62"/>
    </row>
    <row r="1538" spans="14:34">
      <c r="N1538" s="415"/>
      <c r="O1538" s="417"/>
      <c r="P1538" s="415"/>
      <c r="Q1538" s="418"/>
      <c r="R1538" s="62"/>
      <c r="S1538" s="62"/>
      <c r="T1538" s="62"/>
      <c r="U1538" s="62"/>
      <c r="V1538" s="417"/>
      <c r="W1538" s="62"/>
      <c r="X1538" s="415"/>
      <c r="Y1538" s="417"/>
      <c r="Z1538" s="415"/>
      <c r="AA1538" s="417"/>
      <c r="AB1538" s="62"/>
      <c r="AC1538" s="62"/>
      <c r="AD1538" s="62"/>
      <c r="AE1538" s="62"/>
      <c r="AF1538" s="62"/>
      <c r="AG1538" s="62"/>
      <c r="AH1538" s="62"/>
    </row>
    <row r="1539" spans="14:34">
      <c r="N1539" s="415"/>
      <c r="O1539" s="417"/>
      <c r="P1539" s="415"/>
      <c r="Q1539" s="418"/>
      <c r="R1539" s="62"/>
      <c r="S1539" s="62"/>
      <c r="T1539" s="62"/>
      <c r="U1539" s="62"/>
      <c r="V1539" s="417"/>
      <c r="W1539" s="62"/>
      <c r="X1539" s="415"/>
      <c r="Y1539" s="417"/>
      <c r="Z1539" s="415"/>
      <c r="AA1539" s="417"/>
      <c r="AB1539" s="62"/>
      <c r="AC1539" s="62"/>
      <c r="AD1539" s="62"/>
      <c r="AE1539" s="62"/>
      <c r="AF1539" s="62"/>
      <c r="AG1539" s="62"/>
      <c r="AH1539" s="62"/>
    </row>
    <row r="1540" spans="14:34">
      <c r="N1540" s="415"/>
      <c r="O1540" s="417"/>
      <c r="P1540" s="415"/>
      <c r="Q1540" s="418"/>
      <c r="R1540" s="62"/>
      <c r="S1540" s="62"/>
      <c r="T1540" s="62"/>
      <c r="U1540" s="62"/>
      <c r="V1540" s="417"/>
      <c r="W1540" s="62"/>
      <c r="X1540" s="415"/>
      <c r="Y1540" s="417"/>
      <c r="Z1540" s="415"/>
      <c r="AA1540" s="417"/>
      <c r="AB1540" s="62"/>
      <c r="AC1540" s="62"/>
      <c r="AD1540" s="62"/>
      <c r="AE1540" s="62"/>
      <c r="AF1540" s="62"/>
      <c r="AG1540" s="62"/>
      <c r="AH1540" s="62"/>
    </row>
    <row r="1541" spans="14:34">
      <c r="N1541" s="415"/>
      <c r="O1541" s="417"/>
      <c r="P1541" s="415"/>
      <c r="Q1541" s="418"/>
      <c r="R1541" s="62"/>
      <c r="S1541" s="62"/>
      <c r="T1541" s="62"/>
      <c r="U1541" s="62"/>
      <c r="V1541" s="417"/>
      <c r="W1541" s="62"/>
      <c r="X1541" s="415"/>
      <c r="Y1541" s="417"/>
      <c r="Z1541" s="415"/>
      <c r="AA1541" s="417"/>
      <c r="AB1541" s="62"/>
      <c r="AC1541" s="62"/>
      <c r="AD1541" s="62"/>
      <c r="AE1541" s="62"/>
      <c r="AF1541" s="62"/>
      <c r="AG1541" s="62"/>
      <c r="AH1541" s="62"/>
    </row>
    <row r="1542" spans="14:34">
      <c r="N1542" s="415"/>
      <c r="O1542" s="417"/>
      <c r="P1542" s="415"/>
      <c r="Q1542" s="418"/>
      <c r="R1542" s="62"/>
      <c r="S1542" s="62"/>
      <c r="T1542" s="62"/>
      <c r="U1542" s="62"/>
      <c r="V1542" s="417"/>
      <c r="W1542" s="62"/>
      <c r="X1542" s="415"/>
      <c r="Y1542" s="417"/>
      <c r="Z1542" s="415"/>
      <c r="AA1542" s="417"/>
      <c r="AB1542" s="62"/>
      <c r="AC1542" s="62"/>
      <c r="AD1542" s="62"/>
      <c r="AE1542" s="62"/>
      <c r="AF1542" s="62"/>
      <c r="AG1542" s="62"/>
      <c r="AH1542" s="62"/>
    </row>
    <row r="1543" spans="14:34">
      <c r="N1543" s="415"/>
      <c r="O1543" s="417"/>
      <c r="P1543" s="415"/>
      <c r="Q1543" s="418"/>
      <c r="R1543" s="62"/>
      <c r="S1543" s="62"/>
      <c r="T1543" s="62"/>
      <c r="U1543" s="62"/>
      <c r="V1543" s="417"/>
      <c r="W1543" s="62"/>
      <c r="X1543" s="415"/>
      <c r="Y1543" s="417"/>
      <c r="Z1543" s="415"/>
      <c r="AA1543" s="417"/>
      <c r="AB1543" s="62"/>
      <c r="AC1543" s="62"/>
      <c r="AD1543" s="62"/>
      <c r="AE1543" s="62"/>
      <c r="AF1543" s="62"/>
      <c r="AG1543" s="62"/>
      <c r="AH1543" s="62"/>
    </row>
    <row r="1544" spans="14:34">
      <c r="N1544" s="415"/>
      <c r="O1544" s="417"/>
      <c r="P1544" s="415"/>
      <c r="Q1544" s="418"/>
      <c r="R1544" s="62"/>
      <c r="S1544" s="62"/>
      <c r="T1544" s="62"/>
      <c r="U1544" s="62"/>
      <c r="V1544" s="417"/>
      <c r="W1544" s="62"/>
      <c r="X1544" s="415"/>
      <c r="Y1544" s="417"/>
      <c r="Z1544" s="415"/>
      <c r="AA1544" s="417"/>
      <c r="AB1544" s="62"/>
      <c r="AC1544" s="62"/>
      <c r="AD1544" s="62"/>
      <c r="AE1544" s="62"/>
      <c r="AF1544" s="62"/>
      <c r="AG1544" s="62"/>
      <c r="AH1544" s="62"/>
    </row>
    <row r="1545" spans="14:34">
      <c r="N1545" s="415"/>
      <c r="O1545" s="417"/>
      <c r="P1545" s="415"/>
      <c r="Q1545" s="418"/>
      <c r="R1545" s="62"/>
      <c r="S1545" s="62"/>
      <c r="T1545" s="62"/>
      <c r="U1545" s="62"/>
      <c r="V1545" s="417"/>
      <c r="W1545" s="62"/>
      <c r="X1545" s="415"/>
      <c r="Y1545" s="417"/>
      <c r="Z1545" s="415"/>
      <c r="AA1545" s="417"/>
      <c r="AB1545" s="62"/>
      <c r="AC1545" s="62"/>
      <c r="AD1545" s="62"/>
      <c r="AE1545" s="62"/>
      <c r="AF1545" s="62"/>
      <c r="AG1545" s="62"/>
      <c r="AH1545" s="62"/>
    </row>
    <row r="1546" spans="14:34">
      <c r="N1546" s="415"/>
      <c r="O1546" s="417"/>
      <c r="P1546" s="415"/>
      <c r="Q1546" s="418"/>
      <c r="R1546" s="62"/>
      <c r="S1546" s="62"/>
      <c r="T1546" s="62"/>
      <c r="U1546" s="62"/>
      <c r="V1546" s="417"/>
      <c r="W1546" s="62"/>
      <c r="X1546" s="415"/>
      <c r="Y1546" s="417"/>
      <c r="Z1546" s="415"/>
      <c r="AA1546" s="417"/>
      <c r="AB1546" s="62"/>
      <c r="AC1546" s="62"/>
      <c r="AD1546" s="62"/>
      <c r="AE1546" s="62"/>
      <c r="AF1546" s="62"/>
      <c r="AG1546" s="62"/>
      <c r="AH1546" s="62"/>
    </row>
    <row r="1547" spans="14:34">
      <c r="N1547" s="415"/>
      <c r="O1547" s="417"/>
      <c r="P1547" s="415"/>
      <c r="Q1547" s="418"/>
      <c r="R1547" s="62"/>
      <c r="S1547" s="62"/>
      <c r="T1547" s="62"/>
      <c r="U1547" s="62"/>
      <c r="V1547" s="417"/>
      <c r="W1547" s="62"/>
      <c r="X1547" s="415"/>
      <c r="Y1547" s="417"/>
      <c r="Z1547" s="415"/>
      <c r="AA1547" s="417"/>
      <c r="AB1547" s="62"/>
      <c r="AC1547" s="62"/>
      <c r="AD1547" s="62"/>
      <c r="AE1547" s="62"/>
      <c r="AF1547" s="62"/>
      <c r="AG1547" s="62"/>
      <c r="AH1547" s="62"/>
    </row>
    <row r="1548" spans="14:34">
      <c r="N1548" s="415"/>
      <c r="O1548" s="417"/>
      <c r="P1548" s="415"/>
      <c r="Q1548" s="418"/>
      <c r="R1548" s="62"/>
      <c r="S1548" s="62"/>
      <c r="T1548" s="62"/>
      <c r="U1548" s="62"/>
      <c r="V1548" s="417"/>
      <c r="W1548" s="62"/>
      <c r="X1548" s="415"/>
      <c r="Y1548" s="417"/>
      <c r="Z1548" s="415"/>
      <c r="AA1548" s="417"/>
      <c r="AB1548" s="62"/>
      <c r="AC1548" s="62"/>
      <c r="AD1548" s="62"/>
      <c r="AE1548" s="62"/>
      <c r="AF1548" s="62"/>
      <c r="AG1548" s="62"/>
      <c r="AH1548" s="62"/>
    </row>
    <row r="1549" spans="14:34">
      <c r="N1549" s="415"/>
      <c r="O1549" s="417"/>
      <c r="P1549" s="415"/>
      <c r="Q1549" s="418"/>
      <c r="R1549" s="62"/>
      <c r="S1549" s="62"/>
      <c r="T1549" s="62"/>
      <c r="U1549" s="62"/>
      <c r="V1549" s="417"/>
      <c r="W1549" s="62"/>
      <c r="X1549" s="415"/>
      <c r="Y1549" s="417"/>
      <c r="Z1549" s="415"/>
      <c r="AA1549" s="417"/>
      <c r="AB1549" s="62"/>
      <c r="AC1549" s="62"/>
      <c r="AD1549" s="62"/>
      <c r="AE1549" s="62"/>
      <c r="AF1549" s="62"/>
      <c r="AG1549" s="62"/>
      <c r="AH1549" s="62"/>
    </row>
    <row r="1550" spans="14:34">
      <c r="N1550" s="415"/>
      <c r="O1550" s="417"/>
      <c r="P1550" s="415"/>
      <c r="Q1550" s="418"/>
      <c r="R1550" s="62"/>
      <c r="S1550" s="62"/>
      <c r="T1550" s="62"/>
      <c r="U1550" s="62"/>
      <c r="V1550" s="417"/>
      <c r="W1550" s="62"/>
      <c r="X1550" s="415"/>
      <c r="Y1550" s="417"/>
      <c r="Z1550" s="415"/>
      <c r="AA1550" s="417"/>
      <c r="AB1550" s="62"/>
      <c r="AC1550" s="62"/>
      <c r="AD1550" s="62"/>
      <c r="AE1550" s="62"/>
      <c r="AF1550" s="62"/>
      <c r="AG1550" s="62"/>
      <c r="AH1550" s="62"/>
    </row>
    <row r="1551" spans="14:34">
      <c r="N1551" s="415"/>
      <c r="O1551" s="417"/>
      <c r="P1551" s="415"/>
      <c r="Q1551" s="418"/>
      <c r="R1551" s="62"/>
      <c r="S1551" s="62"/>
      <c r="T1551" s="62"/>
      <c r="U1551" s="62"/>
      <c r="V1551" s="417"/>
      <c r="W1551" s="62"/>
      <c r="X1551" s="415"/>
      <c r="Y1551" s="417"/>
      <c r="Z1551" s="415"/>
      <c r="AA1551" s="417"/>
      <c r="AB1551" s="62"/>
      <c r="AC1551" s="62"/>
      <c r="AD1551" s="62"/>
      <c r="AE1551" s="62"/>
      <c r="AF1551" s="62"/>
      <c r="AG1551" s="62"/>
      <c r="AH1551" s="62"/>
    </row>
    <row r="1552" spans="14:34">
      <c r="N1552" s="415"/>
      <c r="O1552" s="417"/>
      <c r="P1552" s="415"/>
      <c r="Q1552" s="418"/>
      <c r="R1552" s="62"/>
      <c r="S1552" s="62"/>
      <c r="T1552" s="62"/>
      <c r="U1552" s="62"/>
      <c r="V1552" s="417"/>
      <c r="W1552" s="62"/>
      <c r="X1552" s="415"/>
      <c r="Y1552" s="417"/>
      <c r="Z1552" s="415"/>
      <c r="AA1552" s="417"/>
      <c r="AB1552" s="62"/>
      <c r="AC1552" s="62"/>
      <c r="AD1552" s="62"/>
      <c r="AE1552" s="62"/>
      <c r="AF1552" s="62"/>
      <c r="AG1552" s="62"/>
      <c r="AH1552" s="62"/>
    </row>
    <row r="1553" spans="14:34">
      <c r="N1553" s="415"/>
      <c r="O1553" s="417"/>
      <c r="P1553" s="415"/>
      <c r="Q1553" s="418"/>
      <c r="R1553" s="62"/>
      <c r="S1553" s="62"/>
      <c r="T1553" s="62"/>
      <c r="U1553" s="62"/>
      <c r="V1553" s="417"/>
      <c r="W1553" s="62"/>
      <c r="X1553" s="415"/>
      <c r="Y1553" s="417"/>
      <c r="Z1553" s="415"/>
      <c r="AA1553" s="417"/>
      <c r="AB1553" s="62"/>
      <c r="AC1553" s="62"/>
      <c r="AD1553" s="62"/>
      <c r="AE1553" s="62"/>
      <c r="AF1553" s="62"/>
      <c r="AG1553" s="62"/>
      <c r="AH1553" s="62"/>
    </row>
    <row r="1554" spans="14:34">
      <c r="N1554" s="415"/>
      <c r="O1554" s="417"/>
      <c r="P1554" s="415"/>
      <c r="Q1554" s="418"/>
      <c r="R1554" s="62"/>
      <c r="S1554" s="62"/>
      <c r="T1554" s="62"/>
      <c r="U1554" s="62"/>
      <c r="V1554" s="417"/>
      <c r="W1554" s="62"/>
      <c r="X1554" s="415"/>
      <c r="Y1554" s="417"/>
      <c r="Z1554" s="415"/>
      <c r="AA1554" s="417"/>
      <c r="AB1554" s="62"/>
      <c r="AC1554" s="62"/>
      <c r="AD1554" s="62"/>
      <c r="AE1554" s="62"/>
      <c r="AF1554" s="62"/>
      <c r="AG1554" s="62"/>
      <c r="AH1554" s="62"/>
    </row>
    <row r="1555" spans="14:34">
      <c r="N1555" s="415"/>
      <c r="O1555" s="417"/>
      <c r="P1555" s="415"/>
      <c r="Q1555" s="418"/>
      <c r="R1555" s="62"/>
      <c r="S1555" s="62"/>
      <c r="T1555" s="62"/>
      <c r="U1555" s="62"/>
      <c r="V1555" s="417"/>
      <c r="W1555" s="62"/>
      <c r="X1555" s="415"/>
      <c r="Y1555" s="417"/>
      <c r="Z1555" s="415"/>
      <c r="AA1555" s="417"/>
      <c r="AB1555" s="62"/>
      <c r="AC1555" s="62"/>
      <c r="AD1555" s="62"/>
      <c r="AE1555" s="62"/>
      <c r="AF1555" s="62"/>
      <c r="AG1555" s="62"/>
      <c r="AH1555" s="62"/>
    </row>
    <row r="1556" spans="14:34">
      <c r="N1556" s="415"/>
      <c r="O1556" s="417"/>
      <c r="P1556" s="415"/>
      <c r="Q1556" s="418"/>
      <c r="R1556" s="62"/>
      <c r="S1556" s="62"/>
      <c r="T1556" s="62"/>
      <c r="U1556" s="62"/>
      <c r="V1556" s="417"/>
      <c r="W1556" s="62"/>
      <c r="X1556" s="415"/>
      <c r="Y1556" s="417"/>
      <c r="Z1556" s="415"/>
      <c r="AA1556" s="417"/>
      <c r="AB1556" s="62"/>
      <c r="AC1556" s="62"/>
      <c r="AD1556" s="62"/>
      <c r="AE1556" s="62"/>
      <c r="AF1556" s="62"/>
      <c r="AG1556" s="62"/>
      <c r="AH1556" s="62"/>
    </row>
    <row r="1557" spans="14:34">
      <c r="N1557" s="415"/>
      <c r="O1557" s="417"/>
      <c r="P1557" s="415"/>
      <c r="Q1557" s="418"/>
      <c r="R1557" s="62"/>
      <c r="S1557" s="62"/>
      <c r="T1557" s="62"/>
      <c r="U1557" s="62"/>
      <c r="V1557" s="417"/>
      <c r="W1557" s="62"/>
      <c r="X1557" s="415"/>
      <c r="Y1557" s="417"/>
      <c r="Z1557" s="415"/>
      <c r="AA1557" s="417"/>
      <c r="AB1557" s="62"/>
      <c r="AC1557" s="62"/>
      <c r="AD1557" s="62"/>
      <c r="AE1557" s="62"/>
      <c r="AF1557" s="62"/>
      <c r="AG1557" s="62"/>
      <c r="AH1557" s="62"/>
    </row>
    <row r="1558" spans="14:34">
      <c r="N1558" s="415"/>
      <c r="O1558" s="417"/>
      <c r="P1558" s="415"/>
      <c r="Q1558" s="418"/>
      <c r="R1558" s="62"/>
      <c r="S1558" s="62"/>
      <c r="T1558" s="62"/>
      <c r="U1558" s="62"/>
      <c r="V1558" s="417"/>
      <c r="W1558" s="62"/>
      <c r="X1558" s="415"/>
      <c r="Y1558" s="417"/>
      <c r="Z1558" s="415"/>
      <c r="AA1558" s="417"/>
      <c r="AB1558" s="62"/>
      <c r="AC1558" s="62"/>
      <c r="AD1558" s="62"/>
      <c r="AE1558" s="62"/>
      <c r="AF1558" s="62"/>
      <c r="AG1558" s="62"/>
      <c r="AH1558" s="62"/>
    </row>
    <row r="1559" spans="14:34">
      <c r="N1559" s="415"/>
      <c r="O1559" s="417"/>
      <c r="P1559" s="415"/>
      <c r="Q1559" s="418"/>
      <c r="R1559" s="62"/>
      <c r="S1559" s="62"/>
      <c r="T1559" s="62"/>
      <c r="U1559" s="62"/>
      <c r="V1559" s="417"/>
      <c r="W1559" s="62"/>
      <c r="X1559" s="415"/>
      <c r="Y1559" s="417"/>
      <c r="Z1559" s="415"/>
      <c r="AA1559" s="417"/>
      <c r="AB1559" s="62"/>
      <c r="AC1559" s="62"/>
      <c r="AD1559" s="62"/>
      <c r="AE1559" s="62"/>
      <c r="AF1559" s="62"/>
      <c r="AG1559" s="62"/>
      <c r="AH1559" s="62"/>
    </row>
    <row r="1560" spans="14:34">
      <c r="N1560" s="415"/>
      <c r="O1560" s="417"/>
      <c r="P1560" s="415"/>
      <c r="Q1560" s="418"/>
      <c r="R1560" s="62"/>
      <c r="S1560" s="62"/>
      <c r="T1560" s="62"/>
      <c r="U1560" s="62"/>
      <c r="V1560" s="417"/>
      <c r="W1560" s="62"/>
      <c r="X1560" s="415"/>
      <c r="Y1560" s="417"/>
      <c r="Z1560" s="415"/>
      <c r="AA1560" s="417"/>
      <c r="AB1560" s="62"/>
      <c r="AC1560" s="62"/>
      <c r="AD1560" s="62"/>
      <c r="AE1560" s="62"/>
      <c r="AF1560" s="62"/>
      <c r="AG1560" s="62"/>
      <c r="AH1560" s="62"/>
    </row>
    <row r="1561" spans="14:34">
      <c r="N1561" s="415"/>
      <c r="O1561" s="417"/>
      <c r="P1561" s="415"/>
      <c r="Q1561" s="418"/>
      <c r="R1561" s="62"/>
      <c r="S1561" s="62"/>
      <c r="T1561" s="62"/>
      <c r="U1561" s="62"/>
      <c r="V1561" s="417"/>
      <c r="W1561" s="62"/>
      <c r="X1561" s="415"/>
      <c r="Y1561" s="417"/>
      <c r="Z1561" s="415"/>
      <c r="AA1561" s="417"/>
      <c r="AB1561" s="62"/>
      <c r="AC1561" s="62"/>
      <c r="AD1561" s="62"/>
      <c r="AE1561" s="62"/>
      <c r="AF1561" s="62"/>
      <c r="AG1561" s="62"/>
      <c r="AH1561" s="62"/>
    </row>
    <row r="1562" spans="14:34">
      <c r="N1562" s="415"/>
      <c r="O1562" s="417"/>
      <c r="P1562" s="415"/>
      <c r="Q1562" s="418"/>
      <c r="R1562" s="62"/>
      <c r="S1562" s="62"/>
      <c r="T1562" s="62"/>
      <c r="U1562" s="62"/>
      <c r="V1562" s="417"/>
      <c r="W1562" s="62"/>
      <c r="X1562" s="415"/>
      <c r="Y1562" s="417"/>
      <c r="Z1562" s="415"/>
      <c r="AA1562" s="417"/>
      <c r="AB1562" s="62"/>
      <c r="AC1562" s="62"/>
      <c r="AD1562" s="62"/>
      <c r="AE1562" s="62"/>
      <c r="AF1562" s="62"/>
      <c r="AG1562" s="62"/>
      <c r="AH1562" s="62"/>
    </row>
    <row r="1563" spans="14:34">
      <c r="N1563" s="415"/>
      <c r="O1563" s="417"/>
      <c r="P1563" s="415"/>
      <c r="Q1563" s="418"/>
      <c r="R1563" s="62"/>
      <c r="S1563" s="62"/>
      <c r="T1563" s="62"/>
      <c r="U1563" s="62"/>
      <c r="V1563" s="417"/>
      <c r="W1563" s="62"/>
      <c r="X1563" s="415"/>
      <c r="Y1563" s="417"/>
      <c r="Z1563" s="415"/>
      <c r="AA1563" s="417"/>
      <c r="AB1563" s="62"/>
      <c r="AC1563" s="62"/>
      <c r="AD1563" s="62"/>
      <c r="AE1563" s="62"/>
      <c r="AF1563" s="62"/>
      <c r="AG1563" s="62"/>
      <c r="AH1563" s="62"/>
    </row>
    <row r="1564" spans="14:34">
      <c r="N1564" s="415"/>
      <c r="O1564" s="417"/>
      <c r="P1564" s="415"/>
      <c r="Q1564" s="418"/>
      <c r="R1564" s="62"/>
      <c r="S1564" s="62"/>
      <c r="T1564" s="62"/>
      <c r="U1564" s="62"/>
      <c r="V1564" s="417"/>
      <c r="W1564" s="62"/>
      <c r="X1564" s="415"/>
      <c r="Y1564" s="417"/>
      <c r="Z1564" s="415"/>
      <c r="AA1564" s="417"/>
      <c r="AB1564" s="62"/>
      <c r="AC1564" s="62"/>
      <c r="AD1564" s="62"/>
      <c r="AE1564" s="62"/>
      <c r="AF1564" s="62"/>
      <c r="AG1564" s="62"/>
      <c r="AH1564" s="62"/>
    </row>
    <row r="1565" spans="14:34">
      <c r="N1565" s="415"/>
      <c r="O1565" s="417"/>
      <c r="P1565" s="415"/>
      <c r="Q1565" s="418"/>
      <c r="R1565" s="62"/>
      <c r="S1565" s="62"/>
      <c r="T1565" s="62"/>
      <c r="U1565" s="62"/>
      <c r="V1565" s="417"/>
      <c r="W1565" s="62"/>
      <c r="X1565" s="415"/>
      <c r="Y1565" s="417"/>
      <c r="Z1565" s="415"/>
      <c r="AA1565" s="417"/>
      <c r="AB1565" s="62"/>
      <c r="AC1565" s="62"/>
      <c r="AD1565" s="62"/>
      <c r="AE1565" s="62"/>
      <c r="AF1565" s="62"/>
      <c r="AG1565" s="62"/>
      <c r="AH1565" s="62"/>
    </row>
    <row r="1566" spans="14:34">
      <c r="N1566" s="415"/>
      <c r="O1566" s="417"/>
      <c r="P1566" s="415"/>
      <c r="Q1566" s="418"/>
      <c r="R1566" s="62"/>
      <c r="S1566" s="62"/>
      <c r="T1566" s="62"/>
      <c r="U1566" s="62"/>
      <c r="V1566" s="417"/>
      <c r="W1566" s="62"/>
      <c r="X1566" s="415"/>
      <c r="Y1566" s="417"/>
      <c r="Z1566" s="415"/>
      <c r="AA1566" s="417"/>
      <c r="AB1566" s="62"/>
      <c r="AC1566" s="62"/>
      <c r="AD1566" s="62"/>
      <c r="AE1566" s="62"/>
      <c r="AF1566" s="62"/>
      <c r="AG1566" s="62"/>
      <c r="AH1566" s="62"/>
    </row>
    <row r="1567" spans="14:34">
      <c r="N1567" s="415"/>
      <c r="O1567" s="417"/>
      <c r="P1567" s="415"/>
      <c r="Q1567" s="418"/>
      <c r="R1567" s="62"/>
      <c r="S1567" s="62"/>
      <c r="T1567" s="62"/>
      <c r="U1567" s="62"/>
      <c r="V1567" s="417"/>
      <c r="W1567" s="62"/>
      <c r="X1567" s="415"/>
      <c r="Y1567" s="417"/>
      <c r="Z1567" s="415"/>
      <c r="AA1567" s="417"/>
      <c r="AB1567" s="62"/>
      <c r="AC1567" s="62"/>
      <c r="AD1567" s="62"/>
      <c r="AE1567" s="62"/>
      <c r="AF1567" s="62"/>
      <c r="AG1567" s="62"/>
      <c r="AH1567" s="62"/>
    </row>
    <row r="1568" spans="14:34">
      <c r="N1568" s="415"/>
      <c r="O1568" s="417"/>
      <c r="P1568" s="415"/>
      <c r="Q1568" s="418"/>
      <c r="R1568" s="62"/>
      <c r="S1568" s="62"/>
      <c r="T1568" s="62"/>
      <c r="U1568" s="62"/>
      <c r="V1568" s="417"/>
      <c r="W1568" s="62"/>
      <c r="X1568" s="415"/>
      <c r="Y1568" s="417"/>
      <c r="Z1568" s="415"/>
      <c r="AA1568" s="417"/>
      <c r="AB1568" s="62"/>
      <c r="AC1568" s="62"/>
      <c r="AD1568" s="62"/>
      <c r="AE1568" s="62"/>
      <c r="AF1568" s="62"/>
      <c r="AG1568" s="62"/>
      <c r="AH1568" s="62"/>
    </row>
    <row r="1569" spans="14:34">
      <c r="N1569" s="415"/>
      <c r="O1569" s="417"/>
      <c r="P1569" s="415"/>
      <c r="Q1569" s="418"/>
      <c r="R1569" s="62"/>
      <c r="S1569" s="62"/>
      <c r="T1569" s="62"/>
      <c r="U1569" s="62"/>
      <c r="V1569" s="417"/>
      <c r="W1569" s="62"/>
      <c r="X1569" s="415"/>
      <c r="Y1569" s="417"/>
      <c r="Z1569" s="415"/>
      <c r="AA1569" s="417"/>
      <c r="AB1569" s="62"/>
      <c r="AC1569" s="62"/>
      <c r="AD1569" s="62"/>
      <c r="AE1569" s="62"/>
      <c r="AF1569" s="62"/>
      <c r="AG1569" s="62"/>
      <c r="AH1569" s="62"/>
    </row>
    <row r="1570" spans="14:34">
      <c r="N1570" s="415"/>
      <c r="O1570" s="417"/>
      <c r="P1570" s="415"/>
      <c r="Q1570" s="418"/>
      <c r="R1570" s="62"/>
      <c r="S1570" s="62"/>
      <c r="T1570" s="62"/>
      <c r="U1570" s="62"/>
      <c r="V1570" s="417"/>
      <c r="W1570" s="62"/>
      <c r="X1570" s="415"/>
      <c r="Y1570" s="417"/>
      <c r="Z1570" s="415"/>
      <c r="AA1570" s="417"/>
      <c r="AB1570" s="62"/>
      <c r="AC1570" s="62"/>
      <c r="AD1570" s="62"/>
      <c r="AE1570" s="62"/>
      <c r="AF1570" s="62"/>
      <c r="AG1570" s="62"/>
      <c r="AH1570" s="62"/>
    </row>
    <row r="1571" spans="14:34">
      <c r="N1571" s="415"/>
      <c r="O1571" s="417"/>
      <c r="P1571" s="415"/>
      <c r="Q1571" s="418"/>
      <c r="R1571" s="62"/>
      <c r="S1571" s="62"/>
      <c r="T1571" s="62"/>
      <c r="U1571" s="62"/>
      <c r="V1571" s="417"/>
      <c r="W1571" s="62"/>
      <c r="X1571" s="415"/>
      <c r="Y1571" s="417"/>
      <c r="Z1571" s="415"/>
      <c r="AA1571" s="417"/>
      <c r="AB1571" s="62"/>
      <c r="AC1571" s="62"/>
      <c r="AD1571" s="62"/>
      <c r="AE1571" s="62"/>
      <c r="AF1571" s="62"/>
      <c r="AG1571" s="62"/>
      <c r="AH1571" s="62"/>
    </row>
    <row r="1572" spans="14:34">
      <c r="N1572" s="415"/>
      <c r="O1572" s="417"/>
      <c r="P1572" s="415"/>
      <c r="Q1572" s="418"/>
      <c r="R1572" s="62"/>
      <c r="S1572" s="62"/>
      <c r="T1572" s="62"/>
      <c r="U1572" s="62"/>
      <c r="V1572" s="417"/>
      <c r="W1572" s="62"/>
      <c r="X1572" s="415"/>
      <c r="Y1572" s="417"/>
      <c r="Z1572" s="415"/>
      <c r="AA1572" s="417"/>
      <c r="AB1572" s="62"/>
      <c r="AC1572" s="62"/>
      <c r="AD1572" s="62"/>
      <c r="AE1572" s="62"/>
      <c r="AF1572" s="62"/>
      <c r="AG1572" s="62"/>
      <c r="AH1572" s="62"/>
    </row>
    <row r="1573" spans="14:34">
      <c r="N1573" s="415"/>
      <c r="O1573" s="417"/>
      <c r="P1573" s="415"/>
      <c r="Q1573" s="418"/>
      <c r="R1573" s="62"/>
      <c r="S1573" s="62"/>
      <c r="T1573" s="62"/>
      <c r="U1573" s="62"/>
      <c r="V1573" s="417"/>
      <c r="W1573" s="62"/>
      <c r="X1573" s="415"/>
      <c r="Y1573" s="417"/>
      <c r="Z1573" s="415"/>
      <c r="AA1573" s="417"/>
      <c r="AB1573" s="62"/>
      <c r="AC1573" s="62"/>
      <c r="AD1573" s="62"/>
      <c r="AE1573" s="62"/>
      <c r="AF1573" s="62"/>
      <c r="AG1573" s="62"/>
      <c r="AH1573" s="62"/>
    </row>
    <row r="1574" spans="14:34">
      <c r="N1574" s="415"/>
      <c r="O1574" s="417"/>
      <c r="P1574" s="415"/>
      <c r="Q1574" s="418"/>
      <c r="R1574" s="62"/>
      <c r="S1574" s="62"/>
      <c r="T1574" s="62"/>
      <c r="U1574" s="62"/>
      <c r="V1574" s="417"/>
      <c r="W1574" s="62"/>
      <c r="X1574" s="415"/>
      <c r="Y1574" s="417"/>
      <c r="Z1574" s="415"/>
      <c r="AA1574" s="417"/>
      <c r="AB1574" s="62"/>
      <c r="AC1574" s="62"/>
      <c r="AD1574" s="62"/>
      <c r="AE1574" s="62"/>
      <c r="AF1574" s="62"/>
      <c r="AG1574" s="62"/>
      <c r="AH1574" s="62"/>
    </row>
    <row r="1575" spans="14:34">
      <c r="N1575" s="415"/>
      <c r="O1575" s="417"/>
      <c r="P1575" s="415"/>
      <c r="Q1575" s="418"/>
      <c r="R1575" s="62"/>
      <c r="S1575" s="62"/>
      <c r="T1575" s="62"/>
      <c r="U1575" s="62"/>
      <c r="V1575" s="417"/>
      <c r="W1575" s="62"/>
      <c r="X1575" s="415"/>
      <c r="Y1575" s="417"/>
      <c r="Z1575" s="415"/>
      <c r="AA1575" s="417"/>
      <c r="AB1575" s="62"/>
      <c r="AC1575" s="62"/>
      <c r="AD1575" s="62"/>
      <c r="AE1575" s="62"/>
      <c r="AF1575" s="62"/>
      <c r="AG1575" s="62"/>
      <c r="AH1575" s="62"/>
    </row>
    <row r="1576" spans="14:34">
      <c r="N1576" s="415"/>
      <c r="O1576" s="417"/>
      <c r="P1576" s="415"/>
      <c r="Q1576" s="418"/>
      <c r="R1576" s="62"/>
      <c r="S1576" s="62"/>
      <c r="T1576" s="62"/>
      <c r="U1576" s="62"/>
      <c r="V1576" s="417"/>
      <c r="W1576" s="62"/>
      <c r="X1576" s="415"/>
      <c r="Y1576" s="417"/>
      <c r="Z1576" s="415"/>
      <c r="AA1576" s="417"/>
      <c r="AB1576" s="62"/>
      <c r="AC1576" s="62"/>
      <c r="AD1576" s="62"/>
      <c r="AE1576" s="62"/>
      <c r="AF1576" s="62"/>
      <c r="AG1576" s="62"/>
      <c r="AH1576" s="62"/>
    </row>
    <row r="1577" spans="14:34">
      <c r="N1577" s="415"/>
      <c r="O1577" s="417"/>
      <c r="P1577" s="415"/>
      <c r="Q1577" s="418"/>
      <c r="R1577" s="62"/>
      <c r="S1577" s="62"/>
      <c r="T1577" s="62"/>
      <c r="U1577" s="62"/>
      <c r="V1577" s="417"/>
      <c r="W1577" s="62"/>
      <c r="X1577" s="415"/>
      <c r="Y1577" s="417"/>
      <c r="Z1577" s="415"/>
      <c r="AA1577" s="417"/>
      <c r="AB1577" s="62"/>
      <c r="AC1577" s="62"/>
      <c r="AD1577" s="62"/>
      <c r="AE1577" s="62"/>
      <c r="AF1577" s="62"/>
      <c r="AG1577" s="62"/>
      <c r="AH1577" s="62"/>
    </row>
    <row r="1578" spans="14:34">
      <c r="N1578" s="415"/>
      <c r="O1578" s="417"/>
      <c r="P1578" s="415"/>
      <c r="Q1578" s="418"/>
      <c r="R1578" s="62"/>
      <c r="S1578" s="62"/>
      <c r="T1578" s="62"/>
      <c r="U1578" s="62"/>
      <c r="V1578" s="417"/>
      <c r="W1578" s="62"/>
      <c r="X1578" s="415"/>
      <c r="Y1578" s="417"/>
      <c r="Z1578" s="415"/>
      <c r="AA1578" s="417"/>
      <c r="AB1578" s="62"/>
      <c r="AC1578" s="62"/>
      <c r="AD1578" s="62"/>
      <c r="AE1578" s="62"/>
      <c r="AF1578" s="62"/>
      <c r="AG1578" s="62"/>
      <c r="AH1578" s="62"/>
    </row>
    <row r="1579" spans="14:34">
      <c r="N1579" s="415"/>
      <c r="O1579" s="417"/>
      <c r="P1579" s="415"/>
      <c r="Q1579" s="418"/>
      <c r="R1579" s="62"/>
      <c r="S1579" s="62"/>
      <c r="T1579" s="62"/>
      <c r="U1579" s="62"/>
      <c r="V1579" s="417"/>
      <c r="W1579" s="62"/>
      <c r="X1579" s="415"/>
      <c r="Y1579" s="417"/>
      <c r="Z1579" s="415"/>
      <c r="AA1579" s="417"/>
      <c r="AB1579" s="62"/>
      <c r="AC1579" s="62"/>
      <c r="AD1579" s="62"/>
      <c r="AE1579" s="62"/>
      <c r="AF1579" s="62"/>
      <c r="AG1579" s="62"/>
      <c r="AH1579" s="62"/>
    </row>
    <row r="1580" spans="14:34">
      <c r="N1580" s="415"/>
      <c r="O1580" s="417"/>
      <c r="P1580" s="415"/>
      <c r="Q1580" s="418"/>
      <c r="R1580" s="62"/>
      <c r="S1580" s="62"/>
      <c r="T1580" s="62"/>
      <c r="U1580" s="62"/>
      <c r="V1580" s="417"/>
      <c r="W1580" s="62"/>
      <c r="X1580" s="415"/>
      <c r="Y1580" s="417"/>
      <c r="Z1580" s="415"/>
      <c r="AA1580" s="417"/>
      <c r="AB1580" s="62"/>
      <c r="AC1580" s="62"/>
      <c r="AD1580" s="62"/>
      <c r="AE1580" s="62"/>
      <c r="AF1580" s="62"/>
      <c r="AG1580" s="62"/>
      <c r="AH1580" s="62"/>
    </row>
    <row r="1581" spans="14:34">
      <c r="N1581" s="415"/>
      <c r="O1581" s="417"/>
      <c r="P1581" s="415"/>
      <c r="Q1581" s="418"/>
      <c r="R1581" s="62"/>
      <c r="S1581" s="62"/>
      <c r="T1581" s="62"/>
      <c r="U1581" s="62"/>
      <c r="V1581" s="417"/>
      <c r="W1581" s="62"/>
      <c r="X1581" s="415"/>
      <c r="Y1581" s="417"/>
      <c r="Z1581" s="415"/>
      <c r="AA1581" s="417"/>
      <c r="AB1581" s="62"/>
      <c r="AC1581" s="62"/>
      <c r="AD1581" s="62"/>
      <c r="AE1581" s="62"/>
      <c r="AF1581" s="62"/>
      <c r="AG1581" s="62"/>
      <c r="AH1581" s="62"/>
    </row>
    <row r="1582" spans="14:34">
      <c r="N1582" s="415"/>
      <c r="O1582" s="417"/>
      <c r="P1582" s="415"/>
      <c r="Q1582" s="418"/>
      <c r="R1582" s="62"/>
      <c r="S1582" s="62"/>
      <c r="T1582" s="62"/>
      <c r="U1582" s="62"/>
      <c r="V1582" s="417"/>
      <c r="W1582" s="62"/>
      <c r="X1582" s="415"/>
      <c r="Y1582" s="417"/>
      <c r="Z1582" s="415"/>
      <c r="AA1582" s="417"/>
      <c r="AB1582" s="62"/>
      <c r="AC1582" s="62"/>
      <c r="AD1582" s="62"/>
      <c r="AE1582" s="62"/>
      <c r="AF1582" s="62"/>
      <c r="AG1582" s="62"/>
      <c r="AH1582" s="62"/>
    </row>
    <row r="1583" spans="14:34">
      <c r="N1583" s="415"/>
      <c r="O1583" s="417"/>
      <c r="P1583" s="415"/>
      <c r="Q1583" s="418"/>
      <c r="R1583" s="62"/>
      <c r="S1583" s="62"/>
      <c r="T1583" s="62"/>
      <c r="U1583" s="62"/>
      <c r="V1583" s="417"/>
      <c r="W1583" s="62"/>
      <c r="X1583" s="415"/>
      <c r="Y1583" s="417"/>
      <c r="Z1583" s="415"/>
      <c r="AA1583" s="417"/>
      <c r="AB1583" s="62"/>
      <c r="AC1583" s="62"/>
      <c r="AD1583" s="62"/>
      <c r="AE1583" s="62"/>
      <c r="AF1583" s="62"/>
      <c r="AG1583" s="62"/>
      <c r="AH1583" s="62"/>
    </row>
    <row r="1584" spans="14:34">
      <c r="N1584" s="415"/>
      <c r="O1584" s="417"/>
      <c r="P1584" s="415"/>
      <c r="Q1584" s="418"/>
      <c r="R1584" s="62"/>
      <c r="S1584" s="62"/>
      <c r="T1584" s="62"/>
      <c r="U1584" s="62"/>
      <c r="V1584" s="417"/>
      <c r="W1584" s="62"/>
      <c r="X1584" s="415"/>
      <c r="Y1584" s="417"/>
      <c r="Z1584" s="415"/>
      <c r="AA1584" s="417"/>
      <c r="AB1584" s="62"/>
      <c r="AC1584" s="62"/>
      <c r="AD1584" s="62"/>
      <c r="AE1584" s="62"/>
      <c r="AF1584" s="62"/>
      <c r="AG1584" s="62"/>
      <c r="AH1584" s="62"/>
    </row>
    <row r="1585" spans="14:34">
      <c r="N1585" s="415"/>
      <c r="O1585" s="417"/>
      <c r="P1585" s="415"/>
      <c r="Q1585" s="418"/>
      <c r="R1585" s="62"/>
      <c r="S1585" s="62"/>
      <c r="T1585" s="62"/>
      <c r="U1585" s="62"/>
      <c r="V1585" s="417"/>
      <c r="W1585" s="62"/>
      <c r="X1585" s="415"/>
      <c r="Y1585" s="417"/>
      <c r="Z1585" s="415"/>
      <c r="AA1585" s="417"/>
      <c r="AB1585" s="62"/>
      <c r="AC1585" s="62"/>
      <c r="AD1585" s="62"/>
      <c r="AE1585" s="62"/>
      <c r="AF1585" s="62"/>
      <c r="AG1585" s="62"/>
      <c r="AH1585" s="62"/>
    </row>
    <row r="1586" spans="14:34">
      <c r="N1586" s="415"/>
      <c r="O1586" s="417"/>
      <c r="P1586" s="415"/>
      <c r="Q1586" s="418"/>
      <c r="R1586" s="62"/>
      <c r="S1586" s="62"/>
      <c r="T1586" s="62"/>
      <c r="U1586" s="62"/>
      <c r="V1586" s="417"/>
      <c r="W1586" s="62"/>
      <c r="X1586" s="415"/>
      <c r="Y1586" s="417"/>
      <c r="Z1586" s="415"/>
      <c r="AA1586" s="417"/>
      <c r="AB1586" s="62"/>
      <c r="AC1586" s="62"/>
      <c r="AD1586" s="62"/>
      <c r="AE1586" s="62"/>
      <c r="AF1586" s="62"/>
      <c r="AG1586" s="62"/>
      <c r="AH1586" s="62"/>
    </row>
    <row r="1587" spans="14:34">
      <c r="N1587" s="415"/>
      <c r="O1587" s="417"/>
      <c r="P1587" s="415"/>
      <c r="Q1587" s="418"/>
      <c r="R1587" s="62"/>
      <c r="S1587" s="62"/>
      <c r="T1587" s="62"/>
      <c r="U1587" s="62"/>
      <c r="V1587" s="417"/>
      <c r="W1587" s="62"/>
      <c r="X1587" s="415"/>
      <c r="Y1587" s="417"/>
      <c r="Z1587" s="415"/>
      <c r="AA1587" s="417"/>
      <c r="AB1587" s="62"/>
      <c r="AC1587" s="62"/>
      <c r="AD1587" s="62"/>
      <c r="AE1587" s="62"/>
      <c r="AF1587" s="62"/>
      <c r="AG1587" s="62"/>
      <c r="AH1587" s="62"/>
    </row>
    <row r="1588" spans="14:34">
      <c r="N1588" s="415"/>
      <c r="O1588" s="417"/>
      <c r="P1588" s="415"/>
      <c r="Q1588" s="418"/>
      <c r="R1588" s="62"/>
      <c r="S1588" s="62"/>
      <c r="T1588" s="62"/>
      <c r="U1588" s="62"/>
      <c r="V1588" s="417"/>
      <c r="W1588" s="62"/>
      <c r="X1588" s="415"/>
      <c r="Y1588" s="417"/>
      <c r="Z1588" s="415"/>
      <c r="AA1588" s="417"/>
      <c r="AB1588" s="62"/>
      <c r="AC1588" s="62"/>
      <c r="AD1588" s="62"/>
      <c r="AE1588" s="62"/>
      <c r="AF1588" s="62"/>
      <c r="AG1588" s="62"/>
      <c r="AH1588" s="62"/>
    </row>
    <row r="1589" spans="14:34">
      <c r="N1589" s="415"/>
      <c r="O1589" s="417"/>
      <c r="P1589" s="415"/>
      <c r="Q1589" s="418"/>
      <c r="R1589" s="62"/>
      <c r="S1589" s="62"/>
      <c r="T1589" s="62"/>
      <c r="U1589" s="62"/>
      <c r="V1589" s="417"/>
      <c r="W1589" s="62"/>
      <c r="X1589" s="415"/>
      <c r="Y1589" s="417"/>
      <c r="Z1589" s="415"/>
      <c r="AA1589" s="417"/>
      <c r="AB1589" s="62"/>
      <c r="AC1589" s="62"/>
      <c r="AD1589" s="62"/>
      <c r="AE1589" s="62"/>
      <c r="AF1589" s="62"/>
      <c r="AG1589" s="62"/>
      <c r="AH1589" s="62"/>
    </row>
    <row r="1590" spans="14:34">
      <c r="N1590" s="415"/>
      <c r="O1590" s="417"/>
      <c r="P1590" s="415"/>
      <c r="Q1590" s="418"/>
      <c r="R1590" s="62"/>
      <c r="S1590" s="62"/>
      <c r="T1590" s="62"/>
      <c r="U1590" s="62"/>
      <c r="V1590" s="417"/>
      <c r="W1590" s="62"/>
      <c r="X1590" s="415"/>
      <c r="Y1590" s="417"/>
      <c r="Z1590" s="415"/>
      <c r="AA1590" s="417"/>
      <c r="AB1590" s="62"/>
      <c r="AC1590" s="62"/>
      <c r="AD1590" s="62"/>
      <c r="AE1590" s="62"/>
      <c r="AF1590" s="62"/>
      <c r="AG1590" s="62"/>
      <c r="AH1590" s="62"/>
    </row>
    <row r="1591" spans="14:34">
      <c r="N1591" s="415"/>
      <c r="O1591" s="417"/>
      <c r="P1591" s="415"/>
      <c r="Q1591" s="418"/>
      <c r="R1591" s="62"/>
      <c r="S1591" s="62"/>
      <c r="T1591" s="62"/>
      <c r="U1591" s="62"/>
      <c r="V1591" s="417"/>
      <c r="W1591" s="62"/>
      <c r="X1591" s="415"/>
      <c r="Y1591" s="417"/>
      <c r="Z1591" s="415"/>
      <c r="AA1591" s="417"/>
      <c r="AB1591" s="62"/>
      <c r="AC1591" s="62"/>
      <c r="AD1591" s="62"/>
      <c r="AE1591" s="62"/>
      <c r="AF1591" s="62"/>
      <c r="AG1591" s="62"/>
      <c r="AH1591" s="62"/>
    </row>
    <row r="1592" spans="14:34">
      <c r="N1592" s="415"/>
      <c r="O1592" s="417"/>
      <c r="P1592" s="415"/>
      <c r="Q1592" s="418"/>
      <c r="R1592" s="62"/>
      <c r="S1592" s="62"/>
      <c r="T1592" s="62"/>
      <c r="U1592" s="62"/>
      <c r="V1592" s="417"/>
      <c r="W1592" s="62"/>
      <c r="X1592" s="415"/>
      <c r="Y1592" s="417"/>
      <c r="Z1592" s="415"/>
      <c r="AA1592" s="417"/>
      <c r="AB1592" s="62"/>
      <c r="AC1592" s="62"/>
      <c r="AD1592" s="62"/>
      <c r="AE1592" s="62"/>
      <c r="AF1592" s="62"/>
      <c r="AG1592" s="62"/>
      <c r="AH1592" s="62"/>
    </row>
    <row r="1593" spans="14:34">
      <c r="N1593" s="415"/>
      <c r="O1593" s="417"/>
      <c r="P1593" s="415"/>
      <c r="Q1593" s="418"/>
      <c r="R1593" s="62"/>
      <c r="S1593" s="62"/>
      <c r="T1593" s="62"/>
      <c r="U1593" s="62"/>
      <c r="V1593" s="417"/>
      <c r="W1593" s="62"/>
      <c r="X1593" s="415"/>
      <c r="Y1593" s="417"/>
      <c r="Z1593" s="415"/>
      <c r="AA1593" s="417"/>
      <c r="AB1593" s="62"/>
      <c r="AC1593" s="62"/>
      <c r="AD1593" s="62"/>
      <c r="AE1593" s="62"/>
      <c r="AF1593" s="62"/>
      <c r="AG1593" s="62"/>
      <c r="AH1593" s="62"/>
    </row>
    <row r="1594" spans="14:34">
      <c r="N1594" s="415"/>
      <c r="O1594" s="417"/>
      <c r="P1594" s="415"/>
      <c r="Q1594" s="418"/>
      <c r="R1594" s="62"/>
      <c r="S1594" s="62"/>
      <c r="T1594" s="62"/>
      <c r="U1594" s="62"/>
      <c r="V1594" s="417"/>
      <c r="W1594" s="62"/>
      <c r="X1594" s="415"/>
      <c r="Y1594" s="417"/>
      <c r="Z1594" s="415"/>
      <c r="AA1594" s="417"/>
      <c r="AB1594" s="62"/>
      <c r="AC1594" s="62"/>
      <c r="AD1594" s="62"/>
      <c r="AE1594" s="62"/>
      <c r="AF1594" s="62"/>
      <c r="AG1594" s="62"/>
      <c r="AH1594" s="62"/>
    </row>
    <row r="1595" spans="14:34">
      <c r="N1595" s="415"/>
      <c r="O1595" s="417"/>
      <c r="P1595" s="415"/>
      <c r="Q1595" s="418"/>
      <c r="R1595" s="62"/>
      <c r="S1595" s="62"/>
      <c r="T1595" s="62"/>
      <c r="U1595" s="62"/>
      <c r="V1595" s="417"/>
      <c r="W1595" s="62"/>
      <c r="X1595" s="415"/>
      <c r="Y1595" s="417"/>
      <c r="Z1595" s="415"/>
      <c r="AA1595" s="417"/>
      <c r="AB1595" s="62"/>
      <c r="AC1595" s="62"/>
      <c r="AD1595" s="62"/>
      <c r="AE1595" s="62"/>
      <c r="AF1595" s="62"/>
      <c r="AG1595" s="62"/>
      <c r="AH1595" s="62"/>
    </row>
    <row r="1596" spans="14:34">
      <c r="N1596" s="415"/>
      <c r="O1596" s="417"/>
      <c r="P1596" s="415"/>
      <c r="Q1596" s="418"/>
      <c r="R1596" s="62"/>
      <c r="S1596" s="62"/>
      <c r="T1596" s="62"/>
      <c r="U1596" s="62"/>
      <c r="V1596" s="417"/>
      <c r="W1596" s="62"/>
      <c r="X1596" s="415"/>
      <c r="Y1596" s="417"/>
      <c r="Z1596" s="415"/>
      <c r="AA1596" s="417"/>
      <c r="AB1596" s="62"/>
      <c r="AC1596" s="62"/>
      <c r="AD1596" s="62"/>
      <c r="AE1596" s="62"/>
      <c r="AF1596" s="62"/>
      <c r="AG1596" s="62"/>
      <c r="AH1596" s="62"/>
    </row>
    <row r="1597" spans="14:34">
      <c r="N1597" s="415"/>
      <c r="O1597" s="417"/>
      <c r="P1597" s="415"/>
      <c r="Q1597" s="418"/>
      <c r="R1597" s="62"/>
      <c r="S1597" s="62"/>
      <c r="T1597" s="62"/>
      <c r="U1597" s="62"/>
      <c r="V1597" s="417"/>
      <c r="W1597" s="62"/>
      <c r="X1597" s="415"/>
      <c r="Y1597" s="417"/>
      <c r="Z1597" s="415"/>
      <c r="AA1597" s="417"/>
      <c r="AB1597" s="62"/>
      <c r="AC1597" s="62"/>
      <c r="AD1597" s="62"/>
      <c r="AE1597" s="62"/>
      <c r="AF1597" s="62"/>
      <c r="AG1597" s="62"/>
      <c r="AH1597" s="62"/>
    </row>
    <row r="1598" spans="14:34">
      <c r="N1598" s="415"/>
      <c r="O1598" s="417"/>
      <c r="P1598" s="415"/>
      <c r="Q1598" s="418"/>
      <c r="R1598" s="62"/>
      <c r="S1598" s="62"/>
      <c r="T1598" s="62"/>
      <c r="U1598" s="62"/>
      <c r="V1598" s="417"/>
      <c r="W1598" s="62"/>
      <c r="X1598" s="415"/>
      <c r="Y1598" s="417"/>
      <c r="Z1598" s="415"/>
      <c r="AA1598" s="417"/>
      <c r="AB1598" s="62"/>
      <c r="AC1598" s="62"/>
      <c r="AD1598" s="62"/>
      <c r="AE1598" s="62"/>
      <c r="AF1598" s="62"/>
      <c r="AG1598" s="62"/>
      <c r="AH1598" s="62"/>
    </row>
    <row r="1599" spans="14:34">
      <c r="N1599" s="415"/>
      <c r="O1599" s="417"/>
      <c r="P1599" s="415"/>
      <c r="Q1599" s="418"/>
      <c r="R1599" s="62"/>
      <c r="S1599" s="62"/>
      <c r="T1599" s="62"/>
      <c r="U1599" s="62"/>
      <c r="V1599" s="417"/>
      <c r="W1599" s="62"/>
      <c r="X1599" s="415"/>
      <c r="Y1599" s="417"/>
      <c r="Z1599" s="415"/>
      <c r="AA1599" s="417"/>
      <c r="AB1599" s="62"/>
      <c r="AC1599" s="62"/>
      <c r="AD1599" s="62"/>
      <c r="AE1599" s="62"/>
      <c r="AF1599" s="62"/>
      <c r="AG1599" s="62"/>
      <c r="AH1599" s="62"/>
    </row>
    <row r="1600" spans="14:34">
      <c r="N1600" s="415"/>
      <c r="O1600" s="417"/>
      <c r="P1600" s="415"/>
      <c r="Q1600" s="418"/>
      <c r="R1600" s="62"/>
      <c r="S1600" s="62"/>
      <c r="T1600" s="62"/>
      <c r="U1600" s="62"/>
      <c r="V1600" s="417"/>
      <c r="W1600" s="62"/>
      <c r="X1600" s="415"/>
      <c r="Y1600" s="417"/>
      <c r="Z1600" s="415"/>
      <c r="AA1600" s="417"/>
      <c r="AB1600" s="62"/>
      <c r="AC1600" s="62"/>
      <c r="AD1600" s="62"/>
      <c r="AE1600" s="62"/>
      <c r="AF1600" s="62"/>
      <c r="AG1600" s="62"/>
      <c r="AH1600" s="62"/>
    </row>
    <row r="1601" spans="14:34">
      <c r="N1601" s="415"/>
      <c r="O1601" s="417"/>
      <c r="P1601" s="415"/>
      <c r="Q1601" s="418"/>
      <c r="R1601" s="62"/>
      <c r="S1601" s="62"/>
      <c r="T1601" s="62"/>
      <c r="U1601" s="62"/>
      <c r="V1601" s="417"/>
      <c r="W1601" s="62"/>
      <c r="X1601" s="415"/>
      <c r="Y1601" s="417"/>
      <c r="Z1601" s="415"/>
      <c r="AA1601" s="417"/>
      <c r="AB1601" s="62"/>
      <c r="AC1601" s="62"/>
      <c r="AD1601" s="62"/>
      <c r="AE1601" s="62"/>
      <c r="AF1601" s="62"/>
      <c r="AG1601" s="62"/>
      <c r="AH1601" s="62"/>
    </row>
    <row r="1602" spans="14:34">
      <c r="N1602" s="415"/>
      <c r="O1602" s="417"/>
      <c r="P1602" s="415"/>
      <c r="Q1602" s="418"/>
      <c r="R1602" s="62"/>
      <c r="S1602" s="62"/>
      <c r="T1602" s="62"/>
      <c r="U1602" s="62"/>
      <c r="V1602" s="417"/>
      <c r="W1602" s="62"/>
      <c r="X1602" s="415"/>
      <c r="Y1602" s="417"/>
      <c r="Z1602" s="415"/>
      <c r="AA1602" s="417"/>
      <c r="AB1602" s="62"/>
      <c r="AC1602" s="62"/>
      <c r="AD1602" s="62"/>
      <c r="AE1602" s="62"/>
      <c r="AF1602" s="62"/>
      <c r="AG1602" s="62"/>
      <c r="AH1602" s="62"/>
    </row>
    <row r="1603" spans="14:34">
      <c r="N1603" s="415"/>
      <c r="O1603" s="417"/>
      <c r="P1603" s="415"/>
      <c r="Q1603" s="418"/>
      <c r="R1603" s="62"/>
      <c r="S1603" s="62"/>
      <c r="T1603" s="62"/>
      <c r="U1603" s="62"/>
      <c r="V1603" s="417"/>
      <c r="W1603" s="62"/>
      <c r="X1603" s="415"/>
      <c r="Y1603" s="417"/>
      <c r="Z1603" s="415"/>
      <c r="AA1603" s="417"/>
      <c r="AB1603" s="62"/>
      <c r="AC1603" s="62"/>
      <c r="AD1603" s="62"/>
      <c r="AE1603" s="62"/>
      <c r="AF1603" s="62"/>
      <c r="AG1603" s="62"/>
      <c r="AH1603" s="62"/>
    </row>
    <row r="1604" spans="14:34">
      <c r="N1604" s="415"/>
      <c r="O1604" s="417"/>
      <c r="P1604" s="415"/>
      <c r="Q1604" s="418"/>
      <c r="R1604" s="62"/>
      <c r="S1604" s="62"/>
      <c r="T1604" s="62"/>
      <c r="U1604" s="62"/>
      <c r="V1604" s="417"/>
      <c r="W1604" s="62"/>
      <c r="X1604" s="415"/>
      <c r="Y1604" s="417"/>
      <c r="Z1604" s="415"/>
      <c r="AA1604" s="417"/>
      <c r="AB1604" s="62"/>
      <c r="AC1604" s="62"/>
      <c r="AD1604" s="62"/>
      <c r="AE1604" s="62"/>
      <c r="AF1604" s="62"/>
      <c r="AG1604" s="62"/>
      <c r="AH1604" s="62"/>
    </row>
    <row r="1605" spans="14:34">
      <c r="N1605" s="415"/>
      <c r="O1605" s="417"/>
      <c r="P1605" s="415"/>
      <c r="Q1605" s="418"/>
      <c r="R1605" s="62"/>
      <c r="S1605" s="62"/>
      <c r="T1605" s="62"/>
      <c r="U1605" s="62"/>
      <c r="V1605" s="417"/>
      <c r="W1605" s="62"/>
      <c r="X1605" s="415"/>
      <c r="Y1605" s="417"/>
      <c r="Z1605" s="415"/>
      <c r="AA1605" s="417"/>
      <c r="AB1605" s="62"/>
      <c r="AC1605" s="62"/>
      <c r="AD1605" s="62"/>
      <c r="AE1605" s="62"/>
      <c r="AF1605" s="62"/>
      <c r="AG1605" s="62"/>
      <c r="AH1605" s="62"/>
    </row>
    <row r="1606" spans="14:34">
      <c r="N1606" s="415"/>
      <c r="O1606" s="417"/>
      <c r="P1606" s="415"/>
      <c r="Q1606" s="418"/>
      <c r="R1606" s="62"/>
      <c r="S1606" s="62"/>
      <c r="T1606" s="62"/>
      <c r="U1606" s="62"/>
      <c r="V1606" s="417"/>
      <c r="W1606" s="62"/>
      <c r="X1606" s="415"/>
      <c r="Y1606" s="417"/>
      <c r="Z1606" s="415"/>
      <c r="AA1606" s="417"/>
      <c r="AB1606" s="62"/>
      <c r="AC1606" s="62"/>
      <c r="AD1606" s="62"/>
      <c r="AE1606" s="62"/>
      <c r="AF1606" s="62"/>
      <c r="AG1606" s="62"/>
      <c r="AH1606" s="62"/>
    </row>
    <row r="1607" spans="14:34">
      <c r="N1607" s="415"/>
      <c r="O1607" s="417"/>
      <c r="P1607" s="415"/>
      <c r="Q1607" s="418"/>
      <c r="R1607" s="62"/>
      <c r="S1607" s="62"/>
      <c r="T1607" s="62"/>
      <c r="U1607" s="62"/>
      <c r="V1607" s="417"/>
      <c r="W1607" s="62"/>
      <c r="X1607" s="415"/>
      <c r="Y1607" s="417"/>
      <c r="Z1607" s="415"/>
      <c r="AA1607" s="417"/>
      <c r="AB1607" s="62"/>
      <c r="AC1607" s="62"/>
      <c r="AD1607" s="62"/>
      <c r="AE1607" s="62"/>
      <c r="AF1607" s="62"/>
      <c r="AG1607" s="62"/>
      <c r="AH1607" s="62"/>
    </row>
    <row r="1608" spans="14:34">
      <c r="N1608" s="415"/>
      <c r="O1608" s="417"/>
      <c r="P1608" s="415"/>
      <c r="Q1608" s="418"/>
      <c r="R1608" s="62"/>
      <c r="S1608" s="62"/>
      <c r="T1608" s="62"/>
      <c r="U1608" s="62"/>
      <c r="V1608" s="417"/>
      <c r="W1608" s="62"/>
      <c r="X1608" s="415"/>
      <c r="Y1608" s="417"/>
      <c r="Z1608" s="415"/>
      <c r="AA1608" s="417"/>
      <c r="AB1608" s="62"/>
      <c r="AC1608" s="62"/>
      <c r="AD1608" s="62"/>
      <c r="AE1608" s="62"/>
      <c r="AF1608" s="62"/>
      <c r="AG1608" s="62"/>
      <c r="AH1608" s="62"/>
    </row>
    <row r="1609" spans="14:34">
      <c r="N1609" s="415"/>
      <c r="O1609" s="417"/>
      <c r="P1609" s="415"/>
      <c r="Q1609" s="418"/>
      <c r="R1609" s="62"/>
      <c r="S1609" s="62"/>
      <c r="T1609" s="62"/>
      <c r="U1609" s="62"/>
      <c r="V1609" s="417"/>
      <c r="W1609" s="62"/>
      <c r="X1609" s="415"/>
      <c r="Y1609" s="417"/>
      <c r="Z1609" s="415"/>
      <c r="AA1609" s="417"/>
      <c r="AB1609" s="62"/>
      <c r="AC1609" s="62"/>
      <c r="AD1609" s="62"/>
      <c r="AE1609" s="62"/>
      <c r="AF1609" s="62"/>
      <c r="AG1609" s="62"/>
      <c r="AH1609" s="62"/>
    </row>
    <row r="1610" spans="14:34">
      <c r="N1610" s="415"/>
      <c r="O1610" s="417"/>
      <c r="P1610" s="415"/>
      <c r="Q1610" s="418"/>
      <c r="R1610" s="62"/>
      <c r="S1610" s="62"/>
      <c r="T1610" s="62"/>
      <c r="U1610" s="62"/>
      <c r="V1610" s="417"/>
      <c r="W1610" s="62"/>
      <c r="X1610" s="415"/>
      <c r="Y1610" s="417"/>
      <c r="Z1610" s="415"/>
      <c r="AA1610" s="417"/>
      <c r="AB1610" s="62"/>
      <c r="AC1610" s="62"/>
      <c r="AD1610" s="62"/>
      <c r="AE1610" s="62"/>
      <c r="AF1610" s="62"/>
      <c r="AG1610" s="62"/>
      <c r="AH1610" s="62"/>
    </row>
    <row r="1611" spans="14:34">
      <c r="N1611" s="415"/>
      <c r="O1611" s="417"/>
      <c r="P1611" s="415"/>
      <c r="Q1611" s="418"/>
      <c r="R1611" s="62"/>
      <c r="S1611" s="62"/>
      <c r="T1611" s="62"/>
      <c r="U1611" s="62"/>
      <c r="V1611" s="417"/>
      <c r="W1611" s="62"/>
      <c r="X1611" s="415"/>
      <c r="Y1611" s="417"/>
      <c r="Z1611" s="415"/>
      <c r="AA1611" s="417"/>
      <c r="AB1611" s="62"/>
      <c r="AC1611" s="62"/>
      <c r="AD1611" s="62"/>
      <c r="AE1611" s="62"/>
      <c r="AF1611" s="62"/>
      <c r="AG1611" s="62"/>
      <c r="AH1611" s="62"/>
    </row>
    <row r="1612" spans="14:34">
      <c r="N1612" s="415"/>
      <c r="O1612" s="417"/>
      <c r="P1612" s="415"/>
      <c r="Q1612" s="418"/>
      <c r="R1612" s="62"/>
      <c r="S1612" s="62"/>
      <c r="T1612" s="62"/>
      <c r="U1612" s="62"/>
      <c r="V1612" s="417"/>
      <c r="W1612" s="62"/>
      <c r="X1612" s="415"/>
      <c r="Y1612" s="417"/>
      <c r="Z1612" s="415"/>
      <c r="AA1612" s="417"/>
      <c r="AB1612" s="62"/>
      <c r="AC1612" s="62"/>
      <c r="AD1612" s="62"/>
      <c r="AE1612" s="62"/>
      <c r="AF1612" s="62"/>
      <c r="AG1612" s="62"/>
      <c r="AH1612" s="62"/>
    </row>
    <row r="1613" spans="14:34">
      <c r="N1613" s="415"/>
      <c r="O1613" s="417"/>
      <c r="P1613" s="415"/>
      <c r="Q1613" s="418"/>
      <c r="R1613" s="62"/>
      <c r="S1613" s="62"/>
      <c r="T1613" s="62"/>
      <c r="U1613" s="62"/>
      <c r="V1613" s="417"/>
      <c r="W1613" s="62"/>
      <c r="X1613" s="415"/>
      <c r="Y1613" s="417"/>
      <c r="Z1613" s="415"/>
      <c r="AA1613" s="417"/>
      <c r="AB1613" s="62"/>
      <c r="AC1613" s="62"/>
      <c r="AD1613" s="62"/>
      <c r="AE1613" s="62"/>
      <c r="AF1613" s="62"/>
      <c r="AG1613" s="62"/>
      <c r="AH1613" s="62"/>
    </row>
    <row r="1614" spans="14:34">
      <c r="N1614" s="415"/>
      <c r="O1614" s="417"/>
      <c r="P1614" s="415"/>
      <c r="Q1614" s="418"/>
      <c r="R1614" s="62"/>
      <c r="S1614" s="62"/>
      <c r="T1614" s="62"/>
      <c r="U1614" s="62"/>
      <c r="V1614" s="417"/>
      <c r="W1614" s="62"/>
      <c r="X1614" s="415"/>
      <c r="Y1614" s="417"/>
      <c r="Z1614" s="415"/>
      <c r="AA1614" s="417"/>
      <c r="AB1614" s="62"/>
      <c r="AC1614" s="62"/>
      <c r="AD1614" s="62"/>
      <c r="AE1614" s="62"/>
      <c r="AF1614" s="62"/>
      <c r="AG1614" s="62"/>
      <c r="AH1614" s="62"/>
    </row>
    <row r="1615" spans="14:34">
      <c r="N1615" s="415"/>
      <c r="O1615" s="417"/>
      <c r="P1615" s="415"/>
      <c r="Q1615" s="418"/>
      <c r="R1615" s="62"/>
      <c r="S1615" s="62"/>
      <c r="T1615" s="62"/>
      <c r="U1615" s="62"/>
      <c r="V1615" s="417"/>
      <c r="W1615" s="62"/>
      <c r="X1615" s="415"/>
      <c r="Y1615" s="417"/>
      <c r="Z1615" s="415"/>
      <c r="AA1615" s="417"/>
      <c r="AB1615" s="62"/>
      <c r="AC1615" s="62"/>
      <c r="AD1615" s="62"/>
      <c r="AE1615" s="62"/>
      <c r="AF1615" s="62"/>
      <c r="AG1615" s="62"/>
      <c r="AH1615" s="62"/>
    </row>
    <row r="1616" spans="14:34">
      <c r="N1616" s="415"/>
      <c r="O1616" s="417"/>
      <c r="P1616" s="415"/>
      <c r="Q1616" s="418"/>
      <c r="R1616" s="62"/>
      <c r="S1616" s="62"/>
      <c r="T1616" s="62"/>
      <c r="U1616" s="62"/>
      <c r="V1616" s="417"/>
      <c r="W1616" s="62"/>
      <c r="X1616" s="415"/>
      <c r="Y1616" s="417"/>
      <c r="Z1616" s="415"/>
      <c r="AA1616" s="417"/>
      <c r="AB1616" s="62"/>
      <c r="AC1616" s="62"/>
      <c r="AD1616" s="62"/>
      <c r="AE1616" s="62"/>
      <c r="AF1616" s="62"/>
      <c r="AG1616" s="62"/>
      <c r="AH1616" s="62"/>
    </row>
    <row r="1617" spans="14:34">
      <c r="N1617" s="415"/>
      <c r="O1617" s="417"/>
      <c r="P1617" s="415"/>
      <c r="Q1617" s="418"/>
      <c r="R1617" s="62"/>
      <c r="S1617" s="62"/>
      <c r="T1617" s="62"/>
      <c r="U1617" s="62"/>
      <c r="V1617" s="417"/>
      <c r="W1617" s="62"/>
      <c r="X1617" s="415"/>
      <c r="Y1617" s="417"/>
      <c r="Z1617" s="415"/>
      <c r="AA1617" s="417"/>
      <c r="AB1617" s="62"/>
      <c r="AC1617" s="62"/>
      <c r="AD1617" s="62"/>
      <c r="AE1617" s="62"/>
      <c r="AF1617" s="62"/>
      <c r="AG1617" s="62"/>
      <c r="AH1617" s="62"/>
    </row>
    <row r="1618" spans="14:34">
      <c r="N1618" s="415"/>
      <c r="O1618" s="417"/>
      <c r="P1618" s="415"/>
      <c r="Q1618" s="418"/>
      <c r="R1618" s="62"/>
      <c r="S1618" s="62"/>
      <c r="T1618" s="62"/>
      <c r="U1618" s="62"/>
      <c r="V1618" s="417"/>
      <c r="W1618" s="62"/>
      <c r="X1618" s="415"/>
      <c r="Y1618" s="417"/>
      <c r="Z1618" s="415"/>
      <c r="AA1618" s="417"/>
      <c r="AB1618" s="62"/>
      <c r="AC1618" s="62"/>
      <c r="AD1618" s="62"/>
      <c r="AE1618" s="62"/>
      <c r="AF1618" s="62"/>
      <c r="AG1618" s="62"/>
      <c r="AH1618" s="62"/>
    </row>
    <row r="1619" spans="14:34">
      <c r="N1619" s="415"/>
      <c r="O1619" s="417"/>
      <c r="P1619" s="415"/>
      <c r="Q1619" s="418"/>
      <c r="R1619" s="62"/>
      <c r="S1619" s="62"/>
      <c r="T1619" s="62"/>
      <c r="U1619" s="62"/>
      <c r="V1619" s="417"/>
      <c r="W1619" s="62"/>
      <c r="X1619" s="415"/>
      <c r="Y1619" s="417"/>
      <c r="Z1619" s="415"/>
      <c r="AA1619" s="417"/>
      <c r="AB1619" s="62"/>
      <c r="AC1619" s="62"/>
      <c r="AD1619" s="62"/>
      <c r="AE1619" s="62"/>
      <c r="AF1619" s="62"/>
      <c r="AG1619" s="62"/>
      <c r="AH1619" s="62"/>
    </row>
    <row r="1620" spans="14:34">
      <c r="N1620" s="415"/>
      <c r="O1620" s="417"/>
      <c r="P1620" s="415"/>
      <c r="Q1620" s="418"/>
      <c r="R1620" s="62"/>
      <c r="S1620" s="62"/>
      <c r="T1620" s="62"/>
      <c r="U1620" s="62"/>
      <c r="V1620" s="417"/>
      <c r="W1620" s="62"/>
      <c r="X1620" s="415"/>
      <c r="Y1620" s="417"/>
      <c r="Z1620" s="415"/>
      <c r="AA1620" s="417"/>
      <c r="AB1620" s="62"/>
      <c r="AC1620" s="62"/>
      <c r="AD1620" s="62"/>
      <c r="AE1620" s="62"/>
      <c r="AF1620" s="62"/>
      <c r="AG1620" s="62"/>
      <c r="AH1620" s="62"/>
    </row>
    <row r="1621" spans="14:34">
      <c r="N1621" s="415"/>
      <c r="O1621" s="417"/>
      <c r="P1621" s="415"/>
      <c r="Q1621" s="418"/>
      <c r="R1621" s="62"/>
      <c r="S1621" s="62"/>
      <c r="T1621" s="62"/>
      <c r="U1621" s="62"/>
      <c r="V1621" s="417"/>
      <c r="W1621" s="62"/>
      <c r="X1621" s="415"/>
      <c r="Y1621" s="417"/>
      <c r="Z1621" s="415"/>
      <c r="AA1621" s="417"/>
      <c r="AB1621" s="62"/>
      <c r="AC1621" s="62"/>
      <c r="AD1621" s="62"/>
      <c r="AE1621" s="62"/>
      <c r="AF1621" s="62"/>
      <c r="AG1621" s="62"/>
      <c r="AH1621" s="62"/>
    </row>
    <row r="1622" spans="14:34">
      <c r="N1622" s="415"/>
      <c r="O1622" s="417"/>
      <c r="P1622" s="415"/>
      <c r="Q1622" s="418"/>
      <c r="R1622" s="62"/>
      <c r="S1622" s="62"/>
      <c r="T1622" s="62"/>
      <c r="U1622" s="62"/>
      <c r="V1622" s="417"/>
      <c r="W1622" s="62"/>
      <c r="X1622" s="415"/>
      <c r="Y1622" s="417"/>
      <c r="Z1622" s="415"/>
      <c r="AA1622" s="417"/>
      <c r="AB1622" s="62"/>
      <c r="AC1622" s="62"/>
      <c r="AD1622" s="62"/>
      <c r="AE1622" s="62"/>
      <c r="AF1622" s="62"/>
      <c r="AG1622" s="62"/>
      <c r="AH1622" s="62"/>
    </row>
    <row r="1623" spans="14:34">
      <c r="N1623" s="415"/>
      <c r="O1623" s="417"/>
      <c r="P1623" s="415"/>
      <c r="Q1623" s="418"/>
      <c r="R1623" s="62"/>
      <c r="S1623" s="62"/>
      <c r="T1623" s="62"/>
      <c r="U1623" s="62"/>
      <c r="V1623" s="417"/>
      <c r="W1623" s="62"/>
      <c r="X1623" s="415"/>
      <c r="Y1623" s="417"/>
      <c r="Z1623" s="415"/>
      <c r="AA1623" s="417"/>
      <c r="AB1623" s="62"/>
      <c r="AC1623" s="62"/>
      <c r="AD1623" s="62"/>
      <c r="AE1623" s="62"/>
      <c r="AF1623" s="62"/>
      <c r="AG1623" s="62"/>
      <c r="AH1623" s="62"/>
    </row>
    <row r="1624" spans="14:34">
      <c r="N1624" s="415"/>
      <c r="O1624" s="417"/>
      <c r="P1624" s="415"/>
      <c r="Q1624" s="418"/>
      <c r="R1624" s="62"/>
      <c r="S1624" s="62"/>
      <c r="T1624" s="62"/>
      <c r="U1624" s="62"/>
      <c r="V1624" s="417"/>
      <c r="W1624" s="62"/>
      <c r="X1624" s="415"/>
      <c r="Y1624" s="417"/>
      <c r="Z1624" s="415"/>
      <c r="AA1624" s="417"/>
      <c r="AB1624" s="62"/>
      <c r="AC1624" s="62"/>
      <c r="AD1624" s="62"/>
      <c r="AE1624" s="62"/>
      <c r="AF1624" s="62"/>
      <c r="AG1624" s="62"/>
      <c r="AH1624" s="62"/>
    </row>
    <row r="1625" spans="14:34">
      <c r="N1625" s="415"/>
      <c r="O1625" s="417"/>
      <c r="P1625" s="415"/>
      <c r="Q1625" s="418"/>
      <c r="R1625" s="62"/>
      <c r="S1625" s="62"/>
      <c r="T1625" s="62"/>
      <c r="U1625" s="62"/>
      <c r="V1625" s="417"/>
      <c r="W1625" s="62"/>
      <c r="X1625" s="415"/>
      <c r="Y1625" s="417"/>
      <c r="Z1625" s="415"/>
      <c r="AA1625" s="417"/>
      <c r="AB1625" s="62"/>
      <c r="AC1625" s="62"/>
      <c r="AD1625" s="62"/>
      <c r="AE1625" s="62"/>
      <c r="AF1625" s="62"/>
      <c r="AG1625" s="62"/>
      <c r="AH1625" s="62"/>
    </row>
    <row r="1626" spans="14:34">
      <c r="N1626" s="415"/>
      <c r="O1626" s="417"/>
      <c r="P1626" s="415"/>
      <c r="Q1626" s="418"/>
      <c r="R1626" s="62"/>
      <c r="S1626" s="62"/>
      <c r="T1626" s="62"/>
      <c r="U1626" s="62"/>
      <c r="V1626" s="417"/>
      <c r="W1626" s="62"/>
      <c r="X1626" s="415"/>
      <c r="Y1626" s="417"/>
      <c r="Z1626" s="415"/>
      <c r="AA1626" s="417"/>
      <c r="AB1626" s="62"/>
      <c r="AC1626" s="62"/>
      <c r="AD1626" s="62"/>
      <c r="AE1626" s="62"/>
      <c r="AF1626" s="62"/>
      <c r="AG1626" s="62"/>
      <c r="AH1626" s="62"/>
    </row>
    <row r="1627" spans="14:34">
      <c r="N1627" s="415"/>
      <c r="O1627" s="417"/>
      <c r="P1627" s="415"/>
      <c r="Q1627" s="418"/>
      <c r="R1627" s="62"/>
      <c r="S1627" s="62"/>
      <c r="T1627" s="62"/>
      <c r="U1627" s="62"/>
      <c r="V1627" s="417"/>
      <c r="W1627" s="62"/>
      <c r="X1627" s="415"/>
      <c r="Y1627" s="417"/>
      <c r="Z1627" s="415"/>
      <c r="AA1627" s="417"/>
      <c r="AB1627" s="62"/>
      <c r="AC1627" s="62"/>
      <c r="AD1627" s="62"/>
      <c r="AE1627" s="62"/>
      <c r="AF1627" s="62"/>
      <c r="AG1627" s="62"/>
      <c r="AH1627" s="62"/>
    </row>
    <row r="1628" spans="14:34">
      <c r="N1628" s="415"/>
      <c r="O1628" s="417"/>
      <c r="P1628" s="415"/>
      <c r="Q1628" s="418"/>
      <c r="R1628" s="62"/>
      <c r="S1628" s="62"/>
      <c r="T1628" s="62"/>
      <c r="U1628" s="62"/>
      <c r="V1628" s="417"/>
      <c r="W1628" s="62"/>
      <c r="X1628" s="415"/>
      <c r="Y1628" s="417"/>
      <c r="Z1628" s="415"/>
      <c r="AA1628" s="417"/>
      <c r="AB1628" s="62"/>
      <c r="AC1628" s="62"/>
      <c r="AD1628" s="62"/>
      <c r="AE1628" s="62"/>
      <c r="AF1628" s="62"/>
      <c r="AG1628" s="62"/>
      <c r="AH1628" s="62"/>
    </row>
    <row r="1629" spans="14:34">
      <c r="N1629" s="415"/>
      <c r="O1629" s="417"/>
      <c r="P1629" s="415"/>
      <c r="Q1629" s="418"/>
      <c r="R1629" s="62"/>
      <c r="S1629" s="62"/>
      <c r="T1629" s="62"/>
      <c r="U1629" s="62"/>
      <c r="V1629" s="417"/>
      <c r="W1629" s="62"/>
      <c r="X1629" s="415"/>
      <c r="Y1629" s="417"/>
      <c r="Z1629" s="415"/>
      <c r="AA1629" s="417"/>
      <c r="AB1629" s="62"/>
      <c r="AC1629" s="62"/>
      <c r="AD1629" s="62"/>
      <c r="AE1629" s="62"/>
      <c r="AF1629" s="62"/>
      <c r="AG1629" s="62"/>
      <c r="AH1629" s="62"/>
    </row>
    <row r="1630" spans="14:34">
      <c r="N1630" s="415"/>
      <c r="O1630" s="417"/>
      <c r="P1630" s="415"/>
      <c r="Q1630" s="418"/>
      <c r="R1630" s="62"/>
      <c r="S1630" s="62"/>
      <c r="T1630" s="62"/>
      <c r="U1630" s="62"/>
      <c r="V1630" s="417"/>
      <c r="W1630" s="62"/>
      <c r="X1630" s="415"/>
      <c r="Y1630" s="417"/>
      <c r="Z1630" s="415"/>
      <c r="AA1630" s="417"/>
      <c r="AB1630" s="62"/>
      <c r="AC1630" s="62"/>
      <c r="AD1630" s="62"/>
      <c r="AE1630" s="62"/>
      <c r="AF1630" s="62"/>
      <c r="AG1630" s="62"/>
      <c r="AH1630" s="62"/>
    </row>
    <row r="1631" spans="14:34">
      <c r="N1631" s="415"/>
      <c r="O1631" s="417"/>
      <c r="P1631" s="415"/>
      <c r="Q1631" s="418"/>
      <c r="R1631" s="62"/>
      <c r="S1631" s="62"/>
      <c r="T1631" s="62"/>
      <c r="U1631" s="62"/>
      <c r="V1631" s="417"/>
      <c r="W1631" s="62"/>
      <c r="X1631" s="415"/>
      <c r="Y1631" s="417"/>
      <c r="Z1631" s="415"/>
      <c r="AA1631" s="417"/>
      <c r="AB1631" s="62"/>
      <c r="AC1631" s="62"/>
      <c r="AD1631" s="62"/>
      <c r="AE1631" s="62"/>
      <c r="AF1631" s="62"/>
      <c r="AG1631" s="62"/>
      <c r="AH1631" s="62"/>
    </row>
    <row r="1632" spans="14:34">
      <c r="N1632" s="415"/>
      <c r="O1632" s="417"/>
      <c r="P1632" s="415"/>
      <c r="Q1632" s="418"/>
      <c r="R1632" s="62"/>
      <c r="S1632" s="62"/>
      <c r="T1632" s="62"/>
      <c r="U1632" s="62"/>
      <c r="V1632" s="417"/>
      <c r="W1632" s="62"/>
      <c r="X1632" s="415"/>
      <c r="Y1632" s="417"/>
      <c r="Z1632" s="415"/>
      <c r="AA1632" s="417"/>
      <c r="AB1632" s="62"/>
      <c r="AC1632" s="62"/>
      <c r="AD1632" s="62"/>
      <c r="AE1632" s="62"/>
      <c r="AF1632" s="62"/>
      <c r="AG1632" s="62"/>
      <c r="AH1632" s="62"/>
    </row>
    <row r="1633" spans="14:34">
      <c r="N1633" s="415"/>
      <c r="O1633" s="417"/>
      <c r="P1633" s="415"/>
      <c r="Q1633" s="418"/>
      <c r="R1633" s="62"/>
      <c r="S1633" s="62"/>
      <c r="T1633" s="62"/>
      <c r="U1633" s="62"/>
      <c r="V1633" s="417"/>
      <c r="W1633" s="62"/>
      <c r="X1633" s="415"/>
      <c r="Y1633" s="417"/>
      <c r="Z1633" s="415"/>
      <c r="AA1633" s="417"/>
      <c r="AB1633" s="62"/>
      <c r="AC1633" s="62"/>
      <c r="AD1633" s="62"/>
      <c r="AE1633" s="62"/>
      <c r="AF1633" s="62"/>
      <c r="AG1633" s="62"/>
      <c r="AH1633" s="62"/>
    </row>
    <row r="1634" spans="14:34">
      <c r="N1634" s="415"/>
      <c r="O1634" s="417"/>
      <c r="P1634" s="415"/>
      <c r="Q1634" s="418"/>
      <c r="R1634" s="62"/>
      <c r="S1634" s="62"/>
      <c r="T1634" s="62"/>
      <c r="U1634" s="62"/>
      <c r="V1634" s="417"/>
      <c r="W1634" s="62"/>
      <c r="X1634" s="415"/>
      <c r="Y1634" s="417"/>
      <c r="Z1634" s="415"/>
      <c r="AA1634" s="417"/>
      <c r="AB1634" s="62"/>
      <c r="AC1634" s="62"/>
      <c r="AD1634" s="62"/>
      <c r="AE1634" s="62"/>
      <c r="AF1634" s="62"/>
      <c r="AG1634" s="62"/>
      <c r="AH1634" s="62"/>
    </row>
    <row r="1635" spans="14:34">
      <c r="N1635" s="415"/>
      <c r="O1635" s="417"/>
      <c r="P1635" s="415"/>
      <c r="Q1635" s="418"/>
      <c r="R1635" s="62"/>
      <c r="S1635" s="62"/>
      <c r="T1635" s="62"/>
      <c r="U1635" s="62"/>
      <c r="V1635" s="417"/>
      <c r="W1635" s="62"/>
      <c r="X1635" s="415"/>
      <c r="Y1635" s="417"/>
      <c r="Z1635" s="415"/>
      <c r="AA1635" s="417"/>
      <c r="AB1635" s="62"/>
      <c r="AC1635" s="62"/>
      <c r="AD1635" s="62"/>
      <c r="AE1635" s="62"/>
      <c r="AF1635" s="62"/>
      <c r="AG1635" s="62"/>
      <c r="AH1635" s="62"/>
    </row>
    <row r="1636" spans="14:34">
      <c r="N1636" s="415"/>
      <c r="O1636" s="417"/>
      <c r="P1636" s="415"/>
      <c r="Q1636" s="418"/>
      <c r="R1636" s="62"/>
      <c r="S1636" s="62"/>
      <c r="T1636" s="62"/>
      <c r="U1636" s="62"/>
      <c r="V1636" s="417"/>
      <c r="W1636" s="62"/>
      <c r="X1636" s="415"/>
      <c r="Y1636" s="417"/>
      <c r="Z1636" s="415"/>
      <c r="AA1636" s="417"/>
      <c r="AB1636" s="62"/>
      <c r="AC1636" s="62"/>
      <c r="AD1636" s="62"/>
      <c r="AE1636" s="62"/>
      <c r="AF1636" s="62"/>
      <c r="AG1636" s="62"/>
      <c r="AH1636" s="62"/>
    </row>
    <row r="1637" spans="14:34">
      <c r="N1637" s="415"/>
      <c r="O1637" s="417"/>
      <c r="P1637" s="415"/>
      <c r="Q1637" s="418"/>
      <c r="R1637" s="62"/>
      <c r="S1637" s="62"/>
      <c r="T1637" s="62"/>
      <c r="U1637" s="62"/>
      <c r="V1637" s="417"/>
      <c r="W1637" s="62"/>
      <c r="X1637" s="415"/>
      <c r="Y1637" s="417"/>
      <c r="Z1637" s="415"/>
      <c r="AA1637" s="417"/>
      <c r="AB1637" s="62"/>
      <c r="AC1637" s="62"/>
      <c r="AD1637" s="62"/>
      <c r="AE1637" s="62"/>
      <c r="AF1637" s="62"/>
      <c r="AG1637" s="62"/>
      <c r="AH1637" s="62"/>
    </row>
    <row r="1638" spans="14:34">
      <c r="N1638" s="415"/>
      <c r="O1638" s="417"/>
      <c r="P1638" s="415"/>
      <c r="Q1638" s="418"/>
      <c r="R1638" s="62"/>
      <c r="S1638" s="62"/>
      <c r="T1638" s="62"/>
      <c r="U1638" s="62"/>
      <c r="V1638" s="417"/>
      <c r="W1638" s="62"/>
      <c r="X1638" s="415"/>
      <c r="Y1638" s="417"/>
      <c r="Z1638" s="415"/>
      <c r="AA1638" s="417"/>
      <c r="AB1638" s="62"/>
      <c r="AC1638" s="62"/>
      <c r="AD1638" s="62"/>
      <c r="AE1638" s="62"/>
      <c r="AF1638" s="62"/>
      <c r="AG1638" s="62"/>
      <c r="AH1638" s="62"/>
    </row>
    <row r="1639" spans="14:34">
      <c r="N1639" s="415"/>
      <c r="O1639" s="417"/>
      <c r="P1639" s="415"/>
      <c r="Q1639" s="418"/>
      <c r="R1639" s="62"/>
      <c r="S1639" s="62"/>
      <c r="T1639" s="62"/>
      <c r="U1639" s="62"/>
      <c r="V1639" s="417"/>
      <c r="W1639" s="62"/>
      <c r="X1639" s="415"/>
      <c r="Y1639" s="417"/>
      <c r="Z1639" s="415"/>
      <c r="AA1639" s="417"/>
      <c r="AB1639" s="62"/>
      <c r="AC1639" s="62"/>
      <c r="AD1639" s="62"/>
      <c r="AE1639" s="62"/>
      <c r="AF1639" s="62"/>
      <c r="AG1639" s="62"/>
      <c r="AH1639" s="62"/>
    </row>
    <row r="1640" spans="14:34">
      <c r="N1640" s="415"/>
      <c r="O1640" s="417"/>
      <c r="P1640" s="415"/>
      <c r="Q1640" s="418"/>
      <c r="R1640" s="62"/>
      <c r="S1640" s="62"/>
      <c r="T1640" s="62"/>
      <c r="U1640" s="62"/>
      <c r="V1640" s="417"/>
      <c r="W1640" s="62"/>
      <c r="X1640" s="415"/>
      <c r="Y1640" s="417"/>
      <c r="Z1640" s="415"/>
      <c r="AA1640" s="417"/>
      <c r="AB1640" s="62"/>
      <c r="AC1640" s="62"/>
      <c r="AD1640" s="62"/>
      <c r="AE1640" s="62"/>
      <c r="AF1640" s="62"/>
      <c r="AG1640" s="62"/>
      <c r="AH1640" s="62"/>
    </row>
    <row r="1641" spans="14:34">
      <c r="N1641" s="415"/>
      <c r="O1641" s="417"/>
      <c r="P1641" s="415"/>
      <c r="Q1641" s="418"/>
      <c r="R1641" s="62"/>
      <c r="S1641" s="62"/>
      <c r="T1641" s="62"/>
      <c r="U1641" s="62"/>
      <c r="V1641" s="417"/>
      <c r="W1641" s="62"/>
      <c r="X1641" s="415"/>
      <c r="Y1641" s="417"/>
      <c r="Z1641" s="415"/>
      <c r="AA1641" s="417"/>
      <c r="AB1641" s="62"/>
      <c r="AC1641" s="62"/>
      <c r="AD1641" s="62"/>
      <c r="AE1641" s="62"/>
      <c r="AF1641" s="62"/>
      <c r="AG1641" s="62"/>
      <c r="AH1641" s="62"/>
    </row>
    <row r="1642" spans="14:34">
      <c r="N1642" s="415"/>
      <c r="O1642" s="417"/>
      <c r="P1642" s="415"/>
      <c r="Q1642" s="418"/>
      <c r="R1642" s="62"/>
      <c r="S1642" s="62"/>
      <c r="T1642" s="62"/>
      <c r="U1642" s="62"/>
      <c r="V1642" s="417"/>
      <c r="W1642" s="62"/>
      <c r="X1642" s="415"/>
      <c r="Y1642" s="417"/>
      <c r="Z1642" s="415"/>
      <c r="AA1642" s="417"/>
      <c r="AB1642" s="62"/>
      <c r="AC1642" s="62"/>
      <c r="AD1642" s="62"/>
      <c r="AE1642" s="62"/>
      <c r="AF1642" s="62"/>
      <c r="AG1642" s="62"/>
      <c r="AH1642" s="62"/>
    </row>
    <row r="1643" spans="14:34">
      <c r="N1643" s="415"/>
      <c r="O1643" s="417"/>
      <c r="P1643" s="415"/>
      <c r="Q1643" s="418"/>
      <c r="R1643" s="62"/>
      <c r="S1643" s="62"/>
      <c r="T1643" s="62"/>
      <c r="U1643" s="62"/>
      <c r="V1643" s="417"/>
      <c r="W1643" s="62"/>
      <c r="X1643" s="415"/>
      <c r="Y1643" s="417"/>
      <c r="Z1643" s="415"/>
      <c r="AA1643" s="417"/>
      <c r="AB1643" s="62"/>
      <c r="AC1643" s="62"/>
      <c r="AD1643" s="62"/>
      <c r="AE1643" s="62"/>
      <c r="AF1643" s="62"/>
      <c r="AG1643" s="62"/>
      <c r="AH1643" s="62"/>
    </row>
    <row r="1644" spans="14:34">
      <c r="N1644" s="415"/>
      <c r="O1644" s="417"/>
      <c r="P1644" s="415"/>
      <c r="Q1644" s="418"/>
      <c r="R1644" s="62"/>
      <c r="S1644" s="62"/>
      <c r="T1644" s="62"/>
      <c r="U1644" s="62"/>
      <c r="V1644" s="417"/>
      <c r="W1644" s="62"/>
      <c r="X1644" s="415"/>
      <c r="Y1644" s="417"/>
      <c r="Z1644" s="415"/>
      <c r="AA1644" s="417"/>
      <c r="AB1644" s="62"/>
      <c r="AC1644" s="62"/>
      <c r="AD1644" s="62"/>
      <c r="AE1644" s="62"/>
      <c r="AF1644" s="62"/>
      <c r="AG1644" s="62"/>
      <c r="AH1644" s="62"/>
    </row>
    <row r="1645" spans="14:34">
      <c r="N1645" s="415"/>
      <c r="O1645" s="417"/>
      <c r="P1645" s="415"/>
      <c r="Q1645" s="418"/>
      <c r="R1645" s="62"/>
      <c r="S1645" s="62"/>
      <c r="T1645" s="62"/>
      <c r="U1645" s="62"/>
      <c r="V1645" s="417"/>
      <c r="W1645" s="62"/>
      <c r="X1645" s="415"/>
      <c r="Y1645" s="417"/>
      <c r="Z1645" s="415"/>
      <c r="AA1645" s="417"/>
      <c r="AB1645" s="62"/>
      <c r="AC1645" s="62"/>
      <c r="AD1645" s="62"/>
      <c r="AE1645" s="62"/>
      <c r="AF1645" s="62"/>
      <c r="AG1645" s="62"/>
      <c r="AH1645" s="62"/>
    </row>
    <row r="1646" spans="14:34">
      <c r="N1646" s="415"/>
      <c r="O1646" s="417"/>
      <c r="P1646" s="415"/>
      <c r="Q1646" s="418"/>
      <c r="R1646" s="62"/>
      <c r="S1646" s="62"/>
      <c r="T1646" s="62"/>
      <c r="U1646" s="62"/>
      <c r="V1646" s="417"/>
      <c r="W1646" s="62"/>
      <c r="X1646" s="415"/>
      <c r="Y1646" s="417"/>
      <c r="Z1646" s="415"/>
      <c r="AA1646" s="417"/>
      <c r="AB1646" s="62"/>
      <c r="AC1646" s="62"/>
      <c r="AD1646" s="62"/>
      <c r="AE1646" s="62"/>
      <c r="AF1646" s="62"/>
      <c r="AG1646" s="62"/>
      <c r="AH1646" s="62"/>
    </row>
    <row r="1647" spans="14:34">
      <c r="N1647" s="415"/>
      <c r="O1647" s="417"/>
      <c r="P1647" s="415"/>
      <c r="Q1647" s="418"/>
      <c r="R1647" s="62"/>
      <c r="S1647" s="62"/>
      <c r="T1647" s="62"/>
      <c r="U1647" s="62"/>
      <c r="V1647" s="417"/>
      <c r="W1647" s="62"/>
      <c r="X1647" s="415"/>
      <c r="Y1647" s="417"/>
      <c r="Z1647" s="415"/>
      <c r="AA1647" s="417"/>
      <c r="AB1647" s="62"/>
      <c r="AC1647" s="62"/>
      <c r="AD1647" s="62"/>
      <c r="AE1647" s="62"/>
      <c r="AF1647" s="62"/>
      <c r="AG1647" s="62"/>
      <c r="AH1647" s="62"/>
    </row>
    <row r="1648" spans="14:34">
      <c r="N1648" s="415"/>
      <c r="O1648" s="417"/>
      <c r="P1648" s="415"/>
      <c r="Q1648" s="418"/>
      <c r="R1648" s="62"/>
      <c r="S1648" s="62"/>
      <c r="T1648" s="62"/>
      <c r="U1648" s="62"/>
      <c r="V1648" s="417"/>
      <c r="W1648" s="62"/>
      <c r="X1648" s="415"/>
      <c r="Y1648" s="417"/>
      <c r="Z1648" s="415"/>
      <c r="AA1648" s="417"/>
      <c r="AB1648" s="62"/>
      <c r="AC1648" s="62"/>
      <c r="AD1648" s="62"/>
      <c r="AE1648" s="62"/>
      <c r="AF1648" s="62"/>
      <c r="AG1648" s="62"/>
      <c r="AH1648" s="62"/>
    </row>
    <row r="1649" spans="14:34">
      <c r="N1649" s="415"/>
      <c r="O1649" s="417"/>
      <c r="P1649" s="415"/>
      <c r="Q1649" s="418"/>
      <c r="R1649" s="62"/>
      <c r="S1649" s="62"/>
      <c r="T1649" s="62"/>
      <c r="U1649" s="62"/>
      <c r="V1649" s="417"/>
      <c r="W1649" s="62"/>
      <c r="X1649" s="415"/>
      <c r="Y1649" s="417"/>
      <c r="Z1649" s="415"/>
      <c r="AA1649" s="417"/>
      <c r="AB1649" s="62"/>
      <c r="AC1649" s="62"/>
      <c r="AD1649" s="62"/>
      <c r="AE1649" s="62"/>
      <c r="AF1649" s="62"/>
      <c r="AG1649" s="62"/>
      <c r="AH1649" s="62"/>
    </row>
    <row r="1650" spans="14:34">
      <c r="N1650" s="415"/>
      <c r="O1650" s="417"/>
      <c r="P1650" s="415"/>
      <c r="Q1650" s="418"/>
      <c r="R1650" s="62"/>
      <c r="S1650" s="62"/>
      <c r="T1650" s="62"/>
      <c r="U1650" s="62"/>
      <c r="V1650" s="417"/>
      <c r="W1650" s="62"/>
      <c r="X1650" s="415"/>
      <c r="Y1650" s="417"/>
      <c r="Z1650" s="415"/>
      <c r="AA1650" s="417"/>
      <c r="AB1650" s="62"/>
      <c r="AC1650" s="62"/>
      <c r="AD1650" s="62"/>
      <c r="AE1650" s="62"/>
      <c r="AF1650" s="62"/>
      <c r="AG1650" s="62"/>
      <c r="AH1650" s="62"/>
    </row>
    <row r="1651" spans="14:34">
      <c r="N1651" s="415"/>
      <c r="O1651" s="417"/>
      <c r="P1651" s="415"/>
      <c r="Q1651" s="418"/>
      <c r="R1651" s="62"/>
      <c r="S1651" s="62"/>
      <c r="T1651" s="62"/>
      <c r="U1651" s="62"/>
      <c r="V1651" s="417"/>
      <c r="W1651" s="62"/>
      <c r="X1651" s="415"/>
      <c r="Y1651" s="417"/>
      <c r="Z1651" s="415"/>
      <c r="AA1651" s="417"/>
      <c r="AB1651" s="62"/>
      <c r="AC1651" s="62"/>
      <c r="AD1651" s="62"/>
      <c r="AE1651" s="62"/>
      <c r="AF1651" s="62"/>
      <c r="AG1651" s="62"/>
      <c r="AH1651" s="62"/>
    </row>
    <row r="1652" spans="14:34">
      <c r="N1652" s="415"/>
      <c r="O1652" s="417"/>
      <c r="P1652" s="415"/>
      <c r="Q1652" s="418"/>
      <c r="R1652" s="62"/>
      <c r="S1652" s="62"/>
      <c r="T1652" s="62"/>
      <c r="U1652" s="62"/>
      <c r="V1652" s="417"/>
      <c r="W1652" s="62"/>
      <c r="X1652" s="415"/>
      <c r="Y1652" s="417"/>
      <c r="Z1652" s="415"/>
      <c r="AA1652" s="417"/>
      <c r="AB1652" s="62"/>
      <c r="AC1652" s="62"/>
      <c r="AD1652" s="62"/>
      <c r="AE1652" s="62"/>
      <c r="AF1652" s="62"/>
      <c r="AG1652" s="62"/>
      <c r="AH1652" s="62"/>
    </row>
    <row r="1653" spans="14:34">
      <c r="N1653" s="415"/>
      <c r="O1653" s="417"/>
      <c r="P1653" s="415"/>
      <c r="Q1653" s="418"/>
      <c r="R1653" s="62"/>
      <c r="S1653" s="62"/>
      <c r="T1653" s="62"/>
      <c r="U1653" s="62"/>
      <c r="V1653" s="417"/>
      <c r="W1653" s="62"/>
      <c r="X1653" s="415"/>
      <c r="Y1653" s="417"/>
      <c r="Z1653" s="415"/>
      <c r="AA1653" s="417"/>
      <c r="AB1653" s="62"/>
      <c r="AC1653" s="62"/>
      <c r="AD1653" s="62"/>
      <c r="AE1653" s="62"/>
      <c r="AF1653" s="62"/>
      <c r="AG1653" s="62"/>
      <c r="AH1653" s="62"/>
    </row>
    <row r="1654" spans="14:34">
      <c r="N1654" s="415"/>
      <c r="O1654" s="417"/>
      <c r="P1654" s="415"/>
      <c r="Q1654" s="418"/>
      <c r="R1654" s="62"/>
      <c r="S1654" s="62"/>
      <c r="T1654" s="62"/>
      <c r="U1654" s="62"/>
      <c r="V1654" s="417"/>
      <c r="W1654" s="62"/>
      <c r="X1654" s="415"/>
      <c r="Y1654" s="417"/>
      <c r="Z1654" s="415"/>
      <c r="AA1654" s="417"/>
      <c r="AB1654" s="62"/>
      <c r="AC1654" s="62"/>
      <c r="AD1654" s="62"/>
      <c r="AE1654" s="62"/>
      <c r="AF1654" s="62"/>
      <c r="AG1654" s="62"/>
      <c r="AH1654" s="62"/>
    </row>
    <row r="1655" spans="14:34">
      <c r="N1655" s="415"/>
      <c r="O1655" s="417"/>
      <c r="P1655" s="415"/>
      <c r="Q1655" s="418"/>
      <c r="R1655" s="62"/>
      <c r="S1655" s="62"/>
      <c r="T1655" s="62"/>
      <c r="U1655" s="62"/>
      <c r="V1655" s="417"/>
      <c r="W1655" s="62"/>
      <c r="X1655" s="415"/>
      <c r="Y1655" s="417"/>
      <c r="Z1655" s="415"/>
      <c r="AA1655" s="417"/>
      <c r="AB1655" s="62"/>
      <c r="AC1655" s="62"/>
      <c r="AD1655" s="62"/>
      <c r="AE1655" s="62"/>
      <c r="AF1655" s="62"/>
      <c r="AG1655" s="62"/>
      <c r="AH1655" s="62"/>
    </row>
    <row r="1656" spans="14:34">
      <c r="N1656" s="415"/>
      <c r="O1656" s="417"/>
      <c r="P1656" s="415"/>
      <c r="Q1656" s="418"/>
      <c r="R1656" s="62"/>
      <c r="S1656" s="62"/>
      <c r="T1656" s="62"/>
      <c r="U1656" s="62"/>
      <c r="V1656" s="417"/>
      <c r="W1656" s="62"/>
      <c r="X1656" s="415"/>
      <c r="Y1656" s="417"/>
      <c r="Z1656" s="415"/>
      <c r="AA1656" s="417"/>
      <c r="AB1656" s="62"/>
      <c r="AC1656" s="62"/>
      <c r="AD1656" s="62"/>
      <c r="AE1656" s="62"/>
      <c r="AF1656" s="62"/>
      <c r="AG1656" s="62"/>
      <c r="AH1656" s="62"/>
    </row>
    <row r="1657" spans="14:34">
      <c r="N1657" s="415"/>
      <c r="O1657" s="417"/>
      <c r="P1657" s="415"/>
      <c r="Q1657" s="418"/>
      <c r="R1657" s="62"/>
      <c r="S1657" s="62"/>
      <c r="T1657" s="62"/>
      <c r="U1657" s="62"/>
      <c r="V1657" s="417"/>
      <c r="W1657" s="62"/>
      <c r="X1657" s="415"/>
      <c r="Y1657" s="417"/>
      <c r="Z1657" s="415"/>
      <c r="AA1657" s="417"/>
      <c r="AB1657" s="62"/>
      <c r="AC1657" s="62"/>
      <c r="AD1657" s="62"/>
      <c r="AE1657" s="62"/>
      <c r="AF1657" s="62"/>
      <c r="AG1657" s="62"/>
      <c r="AH1657" s="62"/>
    </row>
    <row r="1658" spans="14:34">
      <c r="N1658" s="415"/>
      <c r="O1658" s="417"/>
      <c r="P1658" s="415"/>
      <c r="Q1658" s="418"/>
      <c r="R1658" s="62"/>
      <c r="S1658" s="62"/>
      <c r="T1658" s="62"/>
      <c r="U1658" s="62"/>
      <c r="V1658" s="417"/>
      <c r="W1658" s="62"/>
      <c r="X1658" s="415"/>
      <c r="Y1658" s="417"/>
      <c r="Z1658" s="415"/>
      <c r="AA1658" s="417"/>
      <c r="AB1658" s="62"/>
      <c r="AC1658" s="62"/>
      <c r="AD1658" s="62"/>
      <c r="AE1658" s="62"/>
      <c r="AF1658" s="62"/>
      <c r="AG1658" s="62"/>
      <c r="AH1658" s="62"/>
    </row>
    <row r="1659" spans="14:34">
      <c r="N1659" s="415"/>
      <c r="O1659" s="417"/>
      <c r="P1659" s="415"/>
      <c r="Q1659" s="418"/>
      <c r="R1659" s="62"/>
      <c r="S1659" s="62"/>
      <c r="T1659" s="62"/>
      <c r="U1659" s="62"/>
      <c r="V1659" s="417"/>
      <c r="W1659" s="62"/>
      <c r="X1659" s="415"/>
      <c r="Y1659" s="417"/>
      <c r="Z1659" s="415"/>
      <c r="AA1659" s="417"/>
      <c r="AB1659" s="62"/>
      <c r="AC1659" s="62"/>
      <c r="AD1659" s="62"/>
      <c r="AE1659" s="62"/>
      <c r="AF1659" s="62"/>
      <c r="AG1659" s="62"/>
      <c r="AH1659" s="62"/>
    </row>
    <row r="1660" spans="14:34">
      <c r="N1660" s="415"/>
      <c r="O1660" s="417"/>
      <c r="P1660" s="415"/>
      <c r="Q1660" s="418"/>
      <c r="R1660" s="62"/>
      <c r="S1660" s="62"/>
      <c r="T1660" s="62"/>
      <c r="U1660" s="62"/>
      <c r="V1660" s="417"/>
      <c r="W1660" s="62"/>
      <c r="X1660" s="415"/>
      <c r="Y1660" s="417"/>
      <c r="Z1660" s="415"/>
      <c r="AA1660" s="417"/>
      <c r="AB1660" s="62"/>
      <c r="AC1660" s="62"/>
      <c r="AD1660" s="62"/>
      <c r="AE1660" s="62"/>
      <c r="AF1660" s="62"/>
      <c r="AG1660" s="62"/>
      <c r="AH1660" s="62"/>
    </row>
    <row r="1661" spans="14:34">
      <c r="N1661" s="415"/>
      <c r="O1661" s="417"/>
      <c r="P1661" s="415"/>
      <c r="Q1661" s="418"/>
      <c r="R1661" s="62"/>
      <c r="S1661" s="62"/>
      <c r="T1661" s="62"/>
      <c r="U1661" s="62"/>
      <c r="V1661" s="417"/>
      <c r="W1661" s="62"/>
      <c r="X1661" s="415"/>
      <c r="Y1661" s="417"/>
      <c r="Z1661" s="415"/>
      <c r="AA1661" s="417"/>
      <c r="AB1661" s="62"/>
      <c r="AC1661" s="62"/>
      <c r="AD1661" s="62"/>
      <c r="AE1661" s="62"/>
      <c r="AF1661" s="62"/>
      <c r="AG1661" s="62"/>
      <c r="AH1661" s="62"/>
    </row>
    <row r="1662" spans="14:34">
      <c r="N1662" s="415"/>
      <c r="O1662" s="417"/>
      <c r="P1662" s="415"/>
      <c r="Q1662" s="418"/>
      <c r="R1662" s="62"/>
      <c r="S1662" s="62"/>
      <c r="T1662" s="62"/>
      <c r="U1662" s="62"/>
      <c r="V1662" s="417"/>
      <c r="W1662" s="62"/>
      <c r="X1662" s="415"/>
      <c r="Y1662" s="417"/>
      <c r="Z1662" s="415"/>
      <c r="AA1662" s="417"/>
      <c r="AB1662" s="62"/>
      <c r="AC1662" s="62"/>
      <c r="AD1662" s="62"/>
      <c r="AE1662" s="62"/>
      <c r="AF1662" s="62"/>
      <c r="AG1662" s="62"/>
      <c r="AH1662" s="62"/>
    </row>
    <row r="1663" spans="14:34">
      <c r="N1663" s="415"/>
      <c r="O1663" s="417"/>
      <c r="P1663" s="415"/>
      <c r="Q1663" s="418"/>
      <c r="R1663" s="62"/>
      <c r="S1663" s="62"/>
      <c r="T1663" s="62"/>
      <c r="U1663" s="62"/>
      <c r="V1663" s="417"/>
      <c r="W1663" s="62"/>
      <c r="X1663" s="415"/>
      <c r="Y1663" s="417"/>
      <c r="Z1663" s="415"/>
      <c r="AA1663" s="417"/>
      <c r="AB1663" s="62"/>
      <c r="AC1663" s="62"/>
      <c r="AD1663" s="62"/>
      <c r="AE1663" s="62"/>
      <c r="AF1663" s="62"/>
      <c r="AG1663" s="62"/>
      <c r="AH1663" s="62"/>
    </row>
    <row r="1664" spans="14:34">
      <c r="N1664" s="415"/>
      <c r="O1664" s="417"/>
      <c r="P1664" s="415"/>
      <c r="Q1664" s="418"/>
      <c r="R1664" s="62"/>
      <c r="S1664" s="62"/>
      <c r="T1664" s="62"/>
      <c r="U1664" s="62"/>
      <c r="V1664" s="417"/>
      <c r="W1664" s="62"/>
      <c r="X1664" s="415"/>
      <c r="Y1664" s="417"/>
      <c r="Z1664" s="415"/>
      <c r="AA1664" s="417"/>
      <c r="AB1664" s="62"/>
      <c r="AC1664" s="62"/>
      <c r="AD1664" s="62"/>
      <c r="AE1664" s="62"/>
      <c r="AF1664" s="62"/>
      <c r="AG1664" s="62"/>
      <c r="AH1664" s="62"/>
    </row>
    <row r="1665" spans="14:34">
      <c r="N1665" s="415"/>
      <c r="O1665" s="417"/>
      <c r="P1665" s="415"/>
      <c r="Q1665" s="418"/>
      <c r="R1665" s="62"/>
      <c r="S1665" s="62"/>
      <c r="T1665" s="62"/>
      <c r="U1665" s="62"/>
      <c r="V1665" s="417"/>
      <c r="W1665" s="62"/>
      <c r="X1665" s="415"/>
      <c r="Y1665" s="417"/>
      <c r="Z1665" s="415"/>
      <c r="AA1665" s="417"/>
      <c r="AB1665" s="62"/>
      <c r="AC1665" s="62"/>
      <c r="AD1665" s="62"/>
      <c r="AE1665" s="62"/>
      <c r="AF1665" s="62"/>
      <c r="AG1665" s="62"/>
      <c r="AH1665" s="62"/>
    </row>
    <row r="1666" spans="14:34">
      <c r="N1666" s="415"/>
      <c r="O1666" s="417"/>
      <c r="P1666" s="415"/>
      <c r="Q1666" s="418"/>
      <c r="R1666" s="62"/>
      <c r="S1666" s="62"/>
      <c r="T1666" s="62"/>
      <c r="U1666" s="62"/>
      <c r="V1666" s="417"/>
      <c r="W1666" s="62"/>
      <c r="X1666" s="415"/>
      <c r="Y1666" s="417"/>
      <c r="Z1666" s="415"/>
      <c r="AA1666" s="417"/>
      <c r="AB1666" s="62"/>
      <c r="AC1666" s="62"/>
      <c r="AD1666" s="62"/>
      <c r="AE1666" s="62"/>
      <c r="AF1666" s="62"/>
      <c r="AG1666" s="62"/>
      <c r="AH1666" s="62"/>
    </row>
    <row r="1667" spans="14:34">
      <c r="N1667" s="415"/>
      <c r="O1667" s="417"/>
      <c r="P1667" s="415"/>
      <c r="Q1667" s="418"/>
      <c r="R1667" s="62"/>
      <c r="S1667" s="62"/>
      <c r="T1667" s="62"/>
      <c r="U1667" s="62"/>
      <c r="V1667" s="417"/>
      <c r="W1667" s="62"/>
      <c r="X1667" s="415"/>
      <c r="Y1667" s="417"/>
      <c r="Z1667" s="415"/>
      <c r="AA1667" s="417"/>
      <c r="AB1667" s="62"/>
      <c r="AC1667" s="62"/>
      <c r="AD1667" s="62"/>
      <c r="AE1667" s="62"/>
      <c r="AF1667" s="62"/>
      <c r="AG1667" s="62"/>
      <c r="AH1667" s="62"/>
    </row>
    <row r="1668" spans="14:34">
      <c r="N1668" s="415"/>
      <c r="O1668" s="417"/>
      <c r="P1668" s="415"/>
      <c r="Q1668" s="418"/>
      <c r="R1668" s="62"/>
      <c r="S1668" s="62"/>
      <c r="T1668" s="62"/>
      <c r="U1668" s="62"/>
      <c r="V1668" s="417"/>
      <c r="W1668" s="62"/>
      <c r="X1668" s="415"/>
      <c r="Y1668" s="417"/>
      <c r="Z1668" s="415"/>
      <c r="AA1668" s="417"/>
      <c r="AB1668" s="62"/>
      <c r="AC1668" s="62"/>
      <c r="AD1668" s="62"/>
      <c r="AE1668" s="62"/>
      <c r="AF1668" s="62"/>
      <c r="AG1668" s="62"/>
      <c r="AH1668" s="62"/>
    </row>
    <row r="1669" spans="14:34">
      <c r="N1669" s="415"/>
      <c r="O1669" s="417"/>
      <c r="P1669" s="415"/>
      <c r="Q1669" s="418"/>
      <c r="R1669" s="62"/>
      <c r="S1669" s="62"/>
      <c r="T1669" s="62"/>
      <c r="U1669" s="62"/>
      <c r="V1669" s="417"/>
      <c r="W1669" s="62"/>
      <c r="X1669" s="415"/>
      <c r="Y1669" s="417"/>
      <c r="Z1669" s="415"/>
      <c r="AA1669" s="417"/>
      <c r="AB1669" s="62"/>
      <c r="AC1669" s="62"/>
      <c r="AD1669" s="62"/>
      <c r="AE1669" s="62"/>
      <c r="AF1669" s="62"/>
      <c r="AG1669" s="62"/>
      <c r="AH1669" s="62"/>
    </row>
    <row r="1670" spans="14:34">
      <c r="N1670" s="415"/>
      <c r="O1670" s="417"/>
      <c r="P1670" s="415"/>
      <c r="Q1670" s="418"/>
      <c r="R1670" s="62"/>
      <c r="S1670" s="62"/>
      <c r="T1670" s="62"/>
      <c r="U1670" s="62"/>
      <c r="V1670" s="417"/>
      <c r="W1670" s="62"/>
      <c r="X1670" s="415"/>
      <c r="Y1670" s="417"/>
      <c r="Z1670" s="415"/>
      <c r="AA1670" s="417"/>
      <c r="AB1670" s="62"/>
      <c r="AC1670" s="62"/>
      <c r="AD1670" s="62"/>
      <c r="AE1670" s="62"/>
      <c r="AF1670" s="62"/>
      <c r="AG1670" s="62"/>
      <c r="AH1670" s="62"/>
    </row>
    <row r="1671" spans="14:34">
      <c r="N1671" s="415"/>
      <c r="O1671" s="417"/>
      <c r="P1671" s="415"/>
      <c r="Q1671" s="418"/>
      <c r="R1671" s="62"/>
      <c r="S1671" s="62"/>
      <c r="T1671" s="62"/>
      <c r="U1671" s="62"/>
      <c r="V1671" s="417"/>
      <c r="W1671" s="62"/>
      <c r="X1671" s="415"/>
      <c r="Y1671" s="417"/>
      <c r="Z1671" s="415"/>
      <c r="AA1671" s="417"/>
      <c r="AB1671" s="62"/>
      <c r="AC1671" s="62"/>
      <c r="AD1671" s="62"/>
      <c r="AE1671" s="62"/>
      <c r="AF1671" s="62"/>
      <c r="AG1671" s="62"/>
      <c r="AH1671" s="62"/>
    </row>
    <row r="1672" spans="14:34">
      <c r="N1672" s="415"/>
      <c r="O1672" s="417"/>
      <c r="P1672" s="415"/>
      <c r="Q1672" s="418"/>
      <c r="R1672" s="62"/>
      <c r="S1672" s="62"/>
      <c r="T1672" s="62"/>
      <c r="U1672" s="62"/>
      <c r="V1672" s="417"/>
      <c r="W1672" s="62"/>
      <c r="X1672" s="415"/>
      <c r="Y1672" s="417"/>
      <c r="Z1672" s="415"/>
      <c r="AA1672" s="417"/>
      <c r="AB1672" s="62"/>
      <c r="AC1672" s="62"/>
      <c r="AD1672" s="62"/>
      <c r="AE1672" s="62"/>
      <c r="AF1672" s="62"/>
      <c r="AG1672" s="62"/>
      <c r="AH1672" s="62"/>
    </row>
    <row r="1673" spans="14:34">
      <c r="N1673" s="415"/>
      <c r="O1673" s="417"/>
      <c r="P1673" s="415"/>
      <c r="Q1673" s="418"/>
      <c r="R1673" s="62"/>
      <c r="S1673" s="62"/>
      <c r="T1673" s="62"/>
      <c r="U1673" s="62"/>
      <c r="V1673" s="417"/>
      <c r="W1673" s="62"/>
      <c r="X1673" s="415"/>
      <c r="Y1673" s="417"/>
      <c r="Z1673" s="415"/>
      <c r="AA1673" s="417"/>
      <c r="AB1673" s="62"/>
      <c r="AC1673" s="62"/>
      <c r="AD1673" s="62"/>
      <c r="AE1673" s="62"/>
      <c r="AF1673" s="62"/>
      <c r="AG1673" s="62"/>
      <c r="AH1673" s="62"/>
    </row>
    <row r="1674" spans="14:34">
      <c r="N1674" s="415"/>
      <c r="O1674" s="417"/>
      <c r="P1674" s="415"/>
      <c r="Q1674" s="418"/>
      <c r="R1674" s="62"/>
      <c r="S1674" s="62"/>
      <c r="T1674" s="62"/>
      <c r="U1674" s="62"/>
      <c r="V1674" s="417"/>
      <c r="W1674" s="62"/>
      <c r="X1674" s="415"/>
      <c r="Y1674" s="417"/>
      <c r="Z1674" s="415"/>
      <c r="AA1674" s="417"/>
      <c r="AB1674" s="62"/>
      <c r="AC1674" s="62"/>
      <c r="AD1674" s="62"/>
      <c r="AE1674" s="62"/>
      <c r="AF1674" s="62"/>
      <c r="AG1674" s="62"/>
      <c r="AH1674" s="62"/>
    </row>
    <row r="1675" spans="14:34">
      <c r="N1675" s="415"/>
      <c r="O1675" s="417"/>
      <c r="P1675" s="415"/>
      <c r="Q1675" s="418"/>
      <c r="R1675" s="62"/>
      <c r="S1675" s="62"/>
      <c r="T1675" s="62"/>
      <c r="U1675" s="62"/>
      <c r="V1675" s="417"/>
      <c r="W1675" s="62"/>
      <c r="X1675" s="415"/>
      <c r="Y1675" s="417"/>
      <c r="Z1675" s="415"/>
      <c r="AA1675" s="417"/>
      <c r="AB1675" s="62"/>
      <c r="AC1675" s="62"/>
      <c r="AD1675" s="62"/>
      <c r="AE1675" s="62"/>
      <c r="AF1675" s="62"/>
      <c r="AG1675" s="62"/>
      <c r="AH1675" s="62"/>
    </row>
    <row r="1676" spans="14:34">
      <c r="N1676" s="415"/>
      <c r="O1676" s="417"/>
      <c r="P1676" s="415"/>
      <c r="Q1676" s="418"/>
      <c r="R1676" s="62"/>
      <c r="S1676" s="62"/>
      <c r="T1676" s="62"/>
      <c r="U1676" s="62"/>
      <c r="V1676" s="417"/>
      <c r="W1676" s="62"/>
      <c r="X1676" s="415"/>
      <c r="Y1676" s="417"/>
      <c r="Z1676" s="415"/>
      <c r="AA1676" s="417"/>
      <c r="AB1676" s="62"/>
      <c r="AC1676" s="62"/>
      <c r="AD1676" s="62"/>
      <c r="AE1676" s="62"/>
      <c r="AF1676" s="62"/>
      <c r="AG1676" s="62"/>
      <c r="AH1676" s="62"/>
    </row>
    <row r="1677" spans="14:34">
      <c r="N1677" s="415"/>
      <c r="O1677" s="417"/>
      <c r="P1677" s="415"/>
      <c r="Q1677" s="418"/>
      <c r="R1677" s="62"/>
      <c r="S1677" s="62"/>
      <c r="T1677" s="62"/>
      <c r="U1677" s="62"/>
      <c r="V1677" s="417"/>
      <c r="W1677" s="62"/>
      <c r="X1677" s="415"/>
      <c r="Y1677" s="417"/>
      <c r="Z1677" s="415"/>
      <c r="AA1677" s="417"/>
      <c r="AB1677" s="62"/>
      <c r="AC1677" s="62"/>
      <c r="AD1677" s="62"/>
      <c r="AE1677" s="62"/>
      <c r="AF1677" s="62"/>
      <c r="AG1677" s="62"/>
      <c r="AH1677" s="62"/>
    </row>
    <row r="1678" spans="14:34">
      <c r="N1678" s="415"/>
      <c r="O1678" s="417"/>
      <c r="P1678" s="415"/>
      <c r="Q1678" s="418"/>
      <c r="R1678" s="62"/>
      <c r="S1678" s="62"/>
      <c r="T1678" s="62"/>
      <c r="U1678" s="62"/>
      <c r="V1678" s="417"/>
      <c r="W1678" s="62"/>
      <c r="X1678" s="415"/>
      <c r="Y1678" s="417"/>
      <c r="Z1678" s="415"/>
      <c r="AA1678" s="417"/>
      <c r="AB1678" s="62"/>
      <c r="AC1678" s="62"/>
      <c r="AD1678" s="62"/>
      <c r="AE1678" s="62"/>
      <c r="AF1678" s="62"/>
      <c r="AG1678" s="62"/>
      <c r="AH1678" s="62"/>
    </row>
    <row r="1679" spans="14:34">
      <c r="N1679" s="415"/>
      <c r="O1679" s="417"/>
      <c r="P1679" s="415"/>
      <c r="Q1679" s="418"/>
      <c r="R1679" s="62"/>
      <c r="S1679" s="62"/>
      <c r="T1679" s="62"/>
      <c r="U1679" s="62"/>
      <c r="V1679" s="417"/>
      <c r="W1679" s="62"/>
      <c r="X1679" s="415"/>
      <c r="Y1679" s="417"/>
      <c r="Z1679" s="415"/>
      <c r="AA1679" s="417"/>
      <c r="AB1679" s="62"/>
      <c r="AC1679" s="62"/>
      <c r="AD1679" s="62"/>
      <c r="AE1679" s="62"/>
      <c r="AF1679" s="62"/>
      <c r="AG1679" s="62"/>
      <c r="AH1679" s="62"/>
    </row>
    <row r="1680" spans="14:34">
      <c r="N1680" s="415"/>
      <c r="O1680" s="417"/>
      <c r="P1680" s="415"/>
      <c r="Q1680" s="418"/>
      <c r="R1680" s="62"/>
      <c r="S1680" s="62"/>
      <c r="T1680" s="62"/>
      <c r="U1680" s="62"/>
      <c r="V1680" s="417"/>
      <c r="W1680" s="62"/>
      <c r="X1680" s="415"/>
      <c r="Y1680" s="417"/>
      <c r="Z1680" s="415"/>
      <c r="AA1680" s="417"/>
      <c r="AB1680" s="62"/>
      <c r="AC1680" s="62"/>
      <c r="AD1680" s="62"/>
      <c r="AE1680" s="62"/>
      <c r="AF1680" s="62"/>
      <c r="AG1680" s="62"/>
      <c r="AH1680" s="62"/>
    </row>
    <row r="1681" spans="14:34">
      <c r="N1681" s="415"/>
      <c r="O1681" s="417"/>
      <c r="P1681" s="415"/>
      <c r="Q1681" s="418"/>
      <c r="R1681" s="62"/>
      <c r="S1681" s="62"/>
      <c r="T1681" s="62"/>
      <c r="U1681" s="62"/>
      <c r="V1681" s="417"/>
      <c r="W1681" s="62"/>
      <c r="X1681" s="415"/>
      <c r="Y1681" s="417"/>
      <c r="Z1681" s="415"/>
      <c r="AA1681" s="417"/>
      <c r="AB1681" s="62"/>
      <c r="AC1681" s="62"/>
      <c r="AD1681" s="62"/>
      <c r="AE1681" s="62"/>
      <c r="AF1681" s="62"/>
      <c r="AG1681" s="62"/>
      <c r="AH1681" s="62"/>
    </row>
    <row r="1682" spans="14:34">
      <c r="N1682" s="415"/>
      <c r="O1682" s="417"/>
      <c r="P1682" s="415"/>
      <c r="Q1682" s="418"/>
      <c r="R1682" s="62"/>
      <c r="S1682" s="62"/>
      <c r="T1682" s="62"/>
      <c r="U1682" s="62"/>
      <c r="V1682" s="417"/>
      <c r="W1682" s="62"/>
      <c r="X1682" s="415"/>
      <c r="Y1682" s="417"/>
      <c r="Z1682" s="415"/>
      <c r="AA1682" s="417"/>
      <c r="AB1682" s="62"/>
      <c r="AC1682" s="62"/>
      <c r="AD1682" s="62"/>
      <c r="AE1682" s="62"/>
      <c r="AF1682" s="62"/>
      <c r="AG1682" s="62"/>
      <c r="AH1682" s="62"/>
    </row>
    <row r="1683" spans="14:34">
      <c r="N1683" s="415"/>
      <c r="O1683" s="417"/>
      <c r="P1683" s="415"/>
      <c r="Q1683" s="418"/>
      <c r="R1683" s="62"/>
      <c r="S1683" s="62"/>
      <c r="T1683" s="62"/>
      <c r="U1683" s="62"/>
      <c r="V1683" s="417"/>
      <c r="W1683" s="62"/>
      <c r="X1683" s="415"/>
      <c r="Y1683" s="417"/>
      <c r="Z1683" s="415"/>
      <c r="AA1683" s="417"/>
      <c r="AB1683" s="62"/>
      <c r="AC1683" s="62"/>
      <c r="AD1683" s="62"/>
      <c r="AE1683" s="62"/>
      <c r="AF1683" s="62"/>
      <c r="AG1683" s="62"/>
      <c r="AH1683" s="62"/>
    </row>
    <row r="1684" spans="14:34">
      <c r="N1684" s="415"/>
      <c r="O1684" s="417"/>
      <c r="P1684" s="415"/>
      <c r="Q1684" s="418"/>
      <c r="R1684" s="62"/>
      <c r="S1684" s="62"/>
      <c r="T1684" s="62"/>
      <c r="U1684" s="62"/>
      <c r="V1684" s="417"/>
      <c r="W1684" s="62"/>
      <c r="X1684" s="415"/>
      <c r="Y1684" s="417"/>
      <c r="Z1684" s="415"/>
      <c r="AA1684" s="417"/>
      <c r="AB1684" s="62"/>
      <c r="AC1684" s="62"/>
      <c r="AD1684" s="62"/>
      <c r="AE1684" s="62"/>
      <c r="AF1684" s="62"/>
      <c r="AG1684" s="62"/>
      <c r="AH1684" s="62"/>
    </row>
    <row r="1685" spans="14:34">
      <c r="N1685" s="415"/>
      <c r="O1685" s="417"/>
      <c r="P1685" s="415"/>
      <c r="Q1685" s="418"/>
      <c r="R1685" s="62"/>
      <c r="S1685" s="62"/>
      <c r="T1685" s="62"/>
      <c r="U1685" s="62"/>
      <c r="V1685" s="417"/>
      <c r="W1685" s="62"/>
      <c r="X1685" s="415"/>
      <c r="Y1685" s="417"/>
      <c r="Z1685" s="415"/>
      <c r="AA1685" s="417"/>
      <c r="AB1685" s="62"/>
      <c r="AC1685" s="62"/>
      <c r="AD1685" s="62"/>
      <c r="AE1685" s="62"/>
      <c r="AF1685" s="62"/>
      <c r="AG1685" s="62"/>
      <c r="AH1685" s="62"/>
    </row>
    <row r="1686" spans="14:34">
      <c r="N1686" s="415"/>
      <c r="O1686" s="417"/>
      <c r="P1686" s="415"/>
      <c r="Q1686" s="418"/>
      <c r="R1686" s="62"/>
      <c r="S1686" s="62"/>
      <c r="T1686" s="62"/>
      <c r="U1686" s="62"/>
      <c r="V1686" s="417"/>
      <c r="W1686" s="62"/>
      <c r="X1686" s="415"/>
      <c r="Y1686" s="417"/>
      <c r="Z1686" s="415"/>
      <c r="AA1686" s="417"/>
      <c r="AB1686" s="62"/>
      <c r="AC1686" s="62"/>
      <c r="AD1686" s="62"/>
      <c r="AE1686" s="62"/>
      <c r="AF1686" s="62"/>
      <c r="AG1686" s="62"/>
      <c r="AH1686" s="62"/>
    </row>
    <row r="1687" spans="14:34">
      <c r="N1687" s="415"/>
      <c r="O1687" s="417"/>
      <c r="P1687" s="415"/>
      <c r="Q1687" s="418"/>
      <c r="R1687" s="62"/>
      <c r="S1687" s="62"/>
      <c r="T1687" s="62"/>
      <c r="U1687" s="62"/>
      <c r="V1687" s="417"/>
      <c r="W1687" s="62"/>
      <c r="X1687" s="415"/>
      <c r="Y1687" s="417"/>
      <c r="Z1687" s="415"/>
      <c r="AA1687" s="417"/>
      <c r="AB1687" s="62"/>
      <c r="AC1687" s="62"/>
      <c r="AD1687" s="62"/>
      <c r="AE1687" s="62"/>
      <c r="AF1687" s="62"/>
      <c r="AG1687" s="62"/>
      <c r="AH1687" s="62"/>
    </row>
    <row r="1688" spans="14:34">
      <c r="N1688" s="415"/>
      <c r="O1688" s="417"/>
      <c r="P1688" s="415"/>
      <c r="Q1688" s="418"/>
      <c r="R1688" s="62"/>
      <c r="S1688" s="62"/>
      <c r="T1688" s="62"/>
      <c r="U1688" s="62"/>
      <c r="V1688" s="417"/>
      <c r="W1688" s="62"/>
      <c r="X1688" s="415"/>
      <c r="Y1688" s="417"/>
      <c r="Z1688" s="415"/>
      <c r="AA1688" s="417"/>
      <c r="AB1688" s="62"/>
      <c r="AC1688" s="62"/>
      <c r="AD1688" s="62"/>
      <c r="AE1688" s="62"/>
      <c r="AF1688" s="62"/>
      <c r="AG1688" s="62"/>
      <c r="AH1688" s="62"/>
    </row>
    <row r="1689" spans="14:34">
      <c r="N1689" s="415"/>
      <c r="O1689" s="417"/>
      <c r="P1689" s="415"/>
      <c r="Q1689" s="418"/>
      <c r="R1689" s="62"/>
      <c r="S1689" s="62"/>
      <c r="T1689" s="62"/>
      <c r="U1689" s="62"/>
      <c r="V1689" s="417"/>
      <c r="W1689" s="62"/>
      <c r="X1689" s="415"/>
      <c r="Y1689" s="417"/>
      <c r="Z1689" s="415"/>
      <c r="AA1689" s="417"/>
      <c r="AB1689" s="62"/>
      <c r="AC1689" s="62"/>
      <c r="AD1689" s="62"/>
      <c r="AE1689" s="62"/>
      <c r="AF1689" s="62"/>
      <c r="AG1689" s="62"/>
      <c r="AH1689" s="62"/>
    </row>
    <row r="1690" spans="14:34">
      <c r="N1690" s="415"/>
      <c r="O1690" s="417"/>
      <c r="P1690" s="415"/>
      <c r="Q1690" s="418"/>
      <c r="R1690" s="62"/>
      <c r="S1690" s="62"/>
      <c r="T1690" s="62"/>
      <c r="U1690" s="62"/>
      <c r="V1690" s="417"/>
      <c r="W1690" s="62"/>
      <c r="X1690" s="415"/>
      <c r="Y1690" s="417"/>
      <c r="Z1690" s="415"/>
      <c r="AA1690" s="417"/>
      <c r="AB1690" s="62"/>
      <c r="AC1690" s="62"/>
      <c r="AD1690" s="62"/>
      <c r="AE1690" s="62"/>
      <c r="AF1690" s="62"/>
      <c r="AG1690" s="62"/>
      <c r="AH1690" s="62"/>
    </row>
    <row r="1691" spans="14:34">
      <c r="N1691" s="415"/>
      <c r="O1691" s="417"/>
      <c r="P1691" s="415"/>
      <c r="Q1691" s="418"/>
      <c r="R1691" s="62"/>
      <c r="S1691" s="62"/>
      <c r="T1691" s="62"/>
      <c r="U1691" s="62"/>
      <c r="V1691" s="417"/>
      <c r="W1691" s="62"/>
      <c r="X1691" s="415"/>
      <c r="Y1691" s="417"/>
      <c r="Z1691" s="415"/>
      <c r="AA1691" s="417"/>
      <c r="AB1691" s="62"/>
      <c r="AC1691" s="62"/>
      <c r="AD1691" s="62"/>
      <c r="AE1691" s="62"/>
      <c r="AF1691" s="62"/>
      <c r="AG1691" s="62"/>
      <c r="AH1691" s="62"/>
    </row>
    <row r="1692" spans="14:34">
      <c r="N1692" s="415"/>
      <c r="O1692" s="417"/>
      <c r="P1692" s="415"/>
      <c r="Q1692" s="418"/>
      <c r="R1692" s="62"/>
      <c r="S1692" s="62"/>
      <c r="T1692" s="62"/>
      <c r="U1692" s="62"/>
      <c r="V1692" s="417"/>
      <c r="W1692" s="62"/>
      <c r="X1692" s="415"/>
      <c r="Y1692" s="417"/>
      <c r="Z1692" s="415"/>
      <c r="AA1692" s="417"/>
      <c r="AB1692" s="62"/>
      <c r="AC1692" s="62"/>
      <c r="AD1692" s="62"/>
      <c r="AE1692" s="62"/>
      <c r="AF1692" s="62"/>
      <c r="AG1692" s="62"/>
      <c r="AH1692" s="62"/>
    </row>
    <row r="1693" spans="14:34">
      <c r="N1693" s="415"/>
      <c r="O1693" s="417"/>
      <c r="P1693" s="415"/>
      <c r="Q1693" s="418"/>
      <c r="R1693" s="62"/>
      <c r="S1693" s="62"/>
      <c r="T1693" s="62"/>
      <c r="U1693" s="62"/>
      <c r="V1693" s="417"/>
      <c r="W1693" s="62"/>
      <c r="X1693" s="415"/>
      <c r="Y1693" s="417"/>
      <c r="Z1693" s="415"/>
      <c r="AA1693" s="417"/>
      <c r="AB1693" s="62"/>
      <c r="AC1693" s="62"/>
      <c r="AD1693" s="62"/>
      <c r="AE1693" s="62"/>
      <c r="AF1693" s="62"/>
      <c r="AG1693" s="62"/>
      <c r="AH1693" s="62"/>
    </row>
    <row r="1694" spans="14:34">
      <c r="N1694" s="415"/>
      <c r="O1694" s="417"/>
      <c r="P1694" s="415"/>
      <c r="Q1694" s="418"/>
      <c r="R1694" s="62"/>
      <c r="S1694" s="62"/>
      <c r="T1694" s="62"/>
      <c r="U1694" s="62"/>
      <c r="V1694" s="417"/>
      <c r="W1694" s="62"/>
      <c r="X1694" s="415"/>
      <c r="Y1694" s="417"/>
      <c r="Z1694" s="415"/>
      <c r="AA1694" s="417"/>
      <c r="AB1694" s="62"/>
      <c r="AC1694" s="62"/>
      <c r="AD1694" s="62"/>
      <c r="AE1694" s="62"/>
      <c r="AF1694" s="62"/>
      <c r="AG1694" s="62"/>
      <c r="AH1694" s="62"/>
    </row>
    <row r="1695" spans="14:34">
      <c r="N1695" s="415"/>
      <c r="O1695" s="417"/>
      <c r="P1695" s="415"/>
      <c r="Q1695" s="418"/>
      <c r="R1695" s="62"/>
      <c r="S1695" s="62"/>
      <c r="T1695" s="62"/>
      <c r="U1695" s="62"/>
      <c r="V1695" s="417"/>
      <c r="W1695" s="62"/>
      <c r="X1695" s="415"/>
      <c r="Y1695" s="417"/>
      <c r="Z1695" s="415"/>
      <c r="AA1695" s="417"/>
      <c r="AB1695" s="62"/>
      <c r="AC1695" s="62"/>
      <c r="AD1695" s="62"/>
      <c r="AE1695" s="62"/>
      <c r="AF1695" s="62"/>
      <c r="AG1695" s="62"/>
      <c r="AH1695" s="62"/>
    </row>
    <row r="1696" spans="14:34">
      <c r="N1696" s="415"/>
      <c r="O1696" s="417"/>
      <c r="P1696" s="415"/>
      <c r="Q1696" s="418"/>
      <c r="R1696" s="62"/>
      <c r="S1696" s="62"/>
      <c r="T1696" s="62"/>
      <c r="U1696" s="62"/>
      <c r="V1696" s="417"/>
      <c r="W1696" s="62"/>
      <c r="X1696" s="415"/>
      <c r="Y1696" s="417"/>
      <c r="Z1696" s="415"/>
      <c r="AA1696" s="417"/>
      <c r="AB1696" s="62"/>
      <c r="AC1696" s="62"/>
      <c r="AD1696" s="62"/>
      <c r="AE1696" s="62"/>
      <c r="AF1696" s="62"/>
      <c r="AG1696" s="62"/>
      <c r="AH1696" s="62"/>
    </row>
    <row r="1697" spans="14:34">
      <c r="N1697" s="415"/>
      <c r="O1697" s="417"/>
      <c r="P1697" s="415"/>
      <c r="Q1697" s="418"/>
      <c r="R1697" s="62"/>
      <c r="S1697" s="62"/>
      <c r="T1697" s="62"/>
      <c r="U1697" s="62"/>
      <c r="V1697" s="417"/>
      <c r="W1697" s="62"/>
      <c r="X1697" s="415"/>
      <c r="Y1697" s="417"/>
      <c r="Z1697" s="415"/>
      <c r="AA1697" s="417"/>
      <c r="AB1697" s="62"/>
      <c r="AC1697" s="62"/>
      <c r="AD1697" s="62"/>
      <c r="AE1697" s="62"/>
      <c r="AF1697" s="62"/>
      <c r="AG1697" s="62"/>
      <c r="AH1697" s="62"/>
    </row>
    <row r="1698" spans="14:34">
      <c r="N1698" s="415"/>
      <c r="O1698" s="417"/>
      <c r="P1698" s="415"/>
      <c r="Q1698" s="418"/>
      <c r="R1698" s="62"/>
      <c r="S1698" s="62"/>
      <c r="T1698" s="62"/>
      <c r="U1698" s="62"/>
      <c r="V1698" s="417"/>
      <c r="W1698" s="62"/>
      <c r="X1698" s="415"/>
      <c r="Y1698" s="417"/>
      <c r="Z1698" s="415"/>
      <c r="AA1698" s="417"/>
      <c r="AB1698" s="62"/>
      <c r="AC1698" s="62"/>
      <c r="AD1698" s="62"/>
      <c r="AE1698" s="62"/>
      <c r="AF1698" s="62"/>
      <c r="AG1698" s="62"/>
      <c r="AH1698" s="62"/>
    </row>
    <row r="1699" spans="14:34">
      <c r="N1699" s="415"/>
      <c r="O1699" s="417"/>
      <c r="P1699" s="415"/>
      <c r="Q1699" s="418"/>
      <c r="R1699" s="62"/>
      <c r="S1699" s="62"/>
      <c r="T1699" s="62"/>
      <c r="U1699" s="62"/>
      <c r="V1699" s="417"/>
      <c r="W1699" s="62"/>
      <c r="X1699" s="415"/>
      <c r="Y1699" s="417"/>
      <c r="Z1699" s="415"/>
      <c r="AA1699" s="417"/>
      <c r="AB1699" s="62"/>
      <c r="AC1699" s="62"/>
      <c r="AD1699" s="62"/>
      <c r="AE1699" s="62"/>
      <c r="AF1699" s="62"/>
      <c r="AG1699" s="62"/>
      <c r="AH1699" s="62"/>
    </row>
    <row r="1700" spans="14:34">
      <c r="N1700" s="415"/>
      <c r="O1700" s="417"/>
      <c r="P1700" s="415"/>
      <c r="Q1700" s="418"/>
      <c r="R1700" s="62"/>
      <c r="S1700" s="62"/>
      <c r="T1700" s="62"/>
      <c r="U1700" s="62"/>
      <c r="V1700" s="417"/>
      <c r="W1700" s="62"/>
      <c r="X1700" s="415"/>
      <c r="Y1700" s="417"/>
      <c r="Z1700" s="415"/>
      <c r="AA1700" s="417"/>
      <c r="AB1700" s="62"/>
      <c r="AC1700" s="62"/>
      <c r="AD1700" s="62"/>
      <c r="AE1700" s="62"/>
      <c r="AF1700" s="62"/>
      <c r="AG1700" s="62"/>
      <c r="AH1700" s="62"/>
    </row>
    <row r="1701" spans="14:34">
      <c r="N1701" s="415"/>
      <c r="O1701" s="417"/>
      <c r="P1701" s="415"/>
      <c r="Q1701" s="418"/>
      <c r="R1701" s="62"/>
      <c r="S1701" s="62"/>
      <c r="T1701" s="62"/>
      <c r="U1701" s="62"/>
      <c r="V1701" s="417"/>
      <c r="W1701" s="62"/>
      <c r="X1701" s="415"/>
      <c r="Y1701" s="417"/>
      <c r="Z1701" s="415"/>
      <c r="AA1701" s="417"/>
      <c r="AB1701" s="62"/>
      <c r="AC1701" s="62"/>
      <c r="AD1701" s="62"/>
      <c r="AE1701" s="62"/>
      <c r="AF1701" s="62"/>
      <c r="AG1701" s="62"/>
      <c r="AH1701" s="62"/>
    </row>
    <row r="1702" spans="14:34">
      <c r="N1702" s="415"/>
      <c r="O1702" s="417"/>
      <c r="P1702" s="415"/>
      <c r="Q1702" s="418"/>
      <c r="R1702" s="62"/>
      <c r="S1702" s="62"/>
      <c r="T1702" s="62"/>
      <c r="U1702" s="62"/>
      <c r="V1702" s="417"/>
      <c r="W1702" s="62"/>
      <c r="X1702" s="415"/>
      <c r="Y1702" s="417"/>
      <c r="Z1702" s="415"/>
      <c r="AA1702" s="417"/>
      <c r="AB1702" s="62"/>
      <c r="AC1702" s="62"/>
      <c r="AD1702" s="62"/>
      <c r="AE1702" s="62"/>
      <c r="AF1702" s="62"/>
      <c r="AG1702" s="62"/>
      <c r="AH1702" s="62"/>
    </row>
    <row r="1703" spans="14:34">
      <c r="N1703" s="415"/>
      <c r="O1703" s="417"/>
      <c r="P1703" s="415"/>
      <c r="Q1703" s="418"/>
      <c r="R1703" s="62"/>
      <c r="S1703" s="62"/>
      <c r="T1703" s="62"/>
      <c r="U1703" s="62"/>
      <c r="V1703" s="417"/>
      <c r="W1703" s="62"/>
      <c r="X1703" s="415"/>
      <c r="Y1703" s="417"/>
      <c r="Z1703" s="415"/>
      <c r="AA1703" s="417"/>
      <c r="AB1703" s="62"/>
      <c r="AC1703" s="62"/>
      <c r="AD1703" s="62"/>
      <c r="AE1703" s="62"/>
      <c r="AF1703" s="62"/>
      <c r="AG1703" s="62"/>
      <c r="AH1703" s="62"/>
    </row>
    <row r="1704" spans="14:34">
      <c r="N1704" s="415"/>
      <c r="O1704" s="417"/>
      <c r="P1704" s="415"/>
      <c r="Q1704" s="418"/>
      <c r="R1704" s="62"/>
      <c r="S1704" s="62"/>
      <c r="T1704" s="62"/>
      <c r="U1704" s="62"/>
      <c r="V1704" s="417"/>
      <c r="W1704" s="62"/>
      <c r="X1704" s="415"/>
      <c r="Y1704" s="417"/>
      <c r="Z1704" s="415"/>
      <c r="AA1704" s="417"/>
      <c r="AB1704" s="62"/>
      <c r="AC1704" s="62"/>
      <c r="AD1704" s="62"/>
      <c r="AE1704" s="62"/>
      <c r="AF1704" s="62"/>
      <c r="AG1704" s="62"/>
      <c r="AH1704" s="62"/>
    </row>
    <row r="1705" spans="14:34">
      <c r="N1705" s="415"/>
      <c r="O1705" s="417"/>
      <c r="P1705" s="415"/>
      <c r="Q1705" s="418"/>
      <c r="R1705" s="62"/>
      <c r="S1705" s="62"/>
      <c r="T1705" s="62"/>
      <c r="U1705" s="62"/>
      <c r="V1705" s="417"/>
      <c r="W1705" s="62"/>
      <c r="X1705" s="415"/>
      <c r="Y1705" s="417"/>
      <c r="Z1705" s="415"/>
      <c r="AA1705" s="417"/>
      <c r="AB1705" s="62"/>
      <c r="AC1705" s="62"/>
      <c r="AD1705" s="62"/>
      <c r="AE1705" s="62"/>
      <c r="AF1705" s="62"/>
      <c r="AG1705" s="62"/>
      <c r="AH1705" s="62"/>
    </row>
    <row r="1706" spans="14:34">
      <c r="N1706" s="415"/>
      <c r="O1706" s="417"/>
      <c r="P1706" s="415"/>
      <c r="Q1706" s="418"/>
      <c r="R1706" s="62"/>
      <c r="S1706" s="62"/>
      <c r="T1706" s="62"/>
      <c r="U1706" s="62"/>
      <c r="V1706" s="417"/>
      <c r="W1706" s="62"/>
      <c r="X1706" s="415"/>
      <c r="Y1706" s="417"/>
      <c r="Z1706" s="415"/>
      <c r="AA1706" s="417"/>
      <c r="AB1706" s="62"/>
      <c r="AC1706" s="62"/>
      <c r="AD1706" s="62"/>
      <c r="AE1706" s="62"/>
      <c r="AF1706" s="62"/>
      <c r="AG1706" s="62"/>
      <c r="AH1706" s="62"/>
    </row>
    <row r="1707" spans="14:34">
      <c r="N1707" s="415"/>
      <c r="O1707" s="417"/>
      <c r="P1707" s="415"/>
      <c r="Q1707" s="418"/>
      <c r="R1707" s="62"/>
      <c r="S1707" s="62"/>
      <c r="T1707" s="62"/>
      <c r="U1707" s="62"/>
      <c r="V1707" s="417"/>
      <c r="W1707" s="62"/>
      <c r="X1707" s="415"/>
      <c r="Y1707" s="417"/>
      <c r="Z1707" s="415"/>
      <c r="AA1707" s="417"/>
      <c r="AB1707" s="62"/>
      <c r="AC1707" s="62"/>
      <c r="AD1707" s="62"/>
      <c r="AE1707" s="62"/>
      <c r="AF1707" s="62"/>
      <c r="AG1707" s="62"/>
      <c r="AH1707" s="62"/>
    </row>
    <row r="1708" spans="14:34">
      <c r="N1708" s="415"/>
      <c r="O1708" s="417"/>
      <c r="P1708" s="415"/>
      <c r="Q1708" s="418"/>
      <c r="R1708" s="62"/>
      <c r="S1708" s="62"/>
      <c r="T1708" s="62"/>
      <c r="U1708" s="62"/>
      <c r="V1708" s="417"/>
      <c r="W1708" s="62"/>
      <c r="X1708" s="415"/>
      <c r="Y1708" s="417"/>
      <c r="Z1708" s="415"/>
      <c r="AA1708" s="417"/>
      <c r="AB1708" s="62"/>
      <c r="AC1708" s="62"/>
      <c r="AD1708" s="62"/>
      <c r="AE1708" s="62"/>
      <c r="AF1708" s="62"/>
      <c r="AG1708" s="62"/>
      <c r="AH1708" s="62"/>
    </row>
    <row r="1709" spans="14:34">
      <c r="N1709" s="415"/>
      <c r="O1709" s="417"/>
      <c r="P1709" s="415"/>
      <c r="Q1709" s="418"/>
      <c r="R1709" s="62"/>
      <c r="S1709" s="62"/>
      <c r="T1709" s="62"/>
      <c r="U1709" s="62"/>
      <c r="V1709" s="417"/>
      <c r="W1709" s="62"/>
      <c r="X1709" s="415"/>
      <c r="Y1709" s="417"/>
      <c r="Z1709" s="415"/>
      <c r="AA1709" s="417"/>
      <c r="AB1709" s="62"/>
      <c r="AC1709" s="62"/>
      <c r="AD1709" s="62"/>
      <c r="AE1709" s="62"/>
      <c r="AF1709" s="62"/>
      <c r="AG1709" s="62"/>
      <c r="AH1709" s="62"/>
    </row>
    <row r="1710" spans="14:34">
      <c r="N1710" s="415"/>
      <c r="O1710" s="417"/>
      <c r="P1710" s="415"/>
      <c r="Q1710" s="418"/>
      <c r="R1710" s="62"/>
      <c r="S1710" s="62"/>
      <c r="T1710" s="62"/>
      <c r="U1710" s="62"/>
      <c r="V1710" s="417"/>
      <c r="W1710" s="62"/>
      <c r="X1710" s="415"/>
      <c r="Y1710" s="417"/>
      <c r="Z1710" s="415"/>
      <c r="AA1710" s="417"/>
      <c r="AB1710" s="62"/>
      <c r="AC1710" s="62"/>
      <c r="AD1710" s="62"/>
      <c r="AE1710" s="62"/>
      <c r="AF1710" s="62"/>
      <c r="AG1710" s="62"/>
      <c r="AH1710" s="62"/>
    </row>
    <row r="1711" spans="14:34">
      <c r="N1711" s="415"/>
      <c r="O1711" s="417"/>
      <c r="P1711" s="415"/>
      <c r="Q1711" s="418"/>
      <c r="R1711" s="62"/>
      <c r="S1711" s="62"/>
      <c r="T1711" s="62"/>
      <c r="U1711" s="62"/>
      <c r="V1711" s="417"/>
      <c r="W1711" s="62"/>
      <c r="X1711" s="415"/>
      <c r="Y1711" s="417"/>
      <c r="Z1711" s="415"/>
      <c r="AA1711" s="417"/>
      <c r="AB1711" s="62"/>
      <c r="AC1711" s="62"/>
      <c r="AD1711" s="62"/>
      <c r="AE1711" s="62"/>
      <c r="AF1711" s="62"/>
      <c r="AG1711" s="62"/>
      <c r="AH1711" s="62"/>
    </row>
    <row r="1712" spans="14:34">
      <c r="N1712" s="415"/>
      <c r="O1712" s="417"/>
      <c r="P1712" s="415"/>
      <c r="Q1712" s="418"/>
      <c r="R1712" s="62"/>
      <c r="S1712" s="62"/>
      <c r="T1712" s="62"/>
      <c r="U1712" s="62"/>
      <c r="V1712" s="417"/>
      <c r="W1712" s="62"/>
      <c r="X1712" s="415"/>
      <c r="Y1712" s="417"/>
      <c r="Z1712" s="415"/>
      <c r="AA1712" s="417"/>
      <c r="AB1712" s="62"/>
      <c r="AC1712" s="62"/>
      <c r="AD1712" s="62"/>
      <c r="AE1712" s="62"/>
      <c r="AF1712" s="62"/>
      <c r="AG1712" s="62"/>
      <c r="AH1712" s="62"/>
    </row>
    <row r="1713" spans="14:34">
      <c r="N1713" s="415"/>
      <c r="O1713" s="417"/>
      <c r="P1713" s="415"/>
      <c r="Q1713" s="418"/>
      <c r="R1713" s="62"/>
      <c r="S1713" s="62"/>
      <c r="T1713" s="62"/>
      <c r="U1713" s="62"/>
      <c r="V1713" s="417"/>
      <c r="W1713" s="62"/>
      <c r="X1713" s="415"/>
      <c r="Y1713" s="417"/>
      <c r="Z1713" s="415"/>
      <c r="AA1713" s="417"/>
      <c r="AB1713" s="62"/>
      <c r="AC1713" s="62"/>
      <c r="AD1713" s="62"/>
      <c r="AE1713" s="62"/>
      <c r="AF1713" s="62"/>
      <c r="AG1713" s="62"/>
      <c r="AH1713" s="62"/>
    </row>
    <row r="1714" spans="14:34">
      <c r="N1714" s="415"/>
      <c r="O1714" s="417"/>
      <c r="P1714" s="415"/>
      <c r="Q1714" s="418"/>
      <c r="R1714" s="62"/>
      <c r="S1714" s="62"/>
      <c r="T1714" s="62"/>
      <c r="U1714" s="62"/>
      <c r="V1714" s="417"/>
      <c r="W1714" s="62"/>
      <c r="X1714" s="415"/>
      <c r="Y1714" s="417"/>
      <c r="Z1714" s="415"/>
      <c r="AA1714" s="417"/>
      <c r="AB1714" s="62"/>
      <c r="AC1714" s="62"/>
      <c r="AD1714" s="62"/>
      <c r="AE1714" s="62"/>
      <c r="AF1714" s="62"/>
      <c r="AG1714" s="62"/>
      <c r="AH1714" s="62"/>
    </row>
    <row r="1715" spans="14:34">
      <c r="N1715" s="415"/>
      <c r="O1715" s="417"/>
      <c r="P1715" s="415"/>
      <c r="Q1715" s="418"/>
      <c r="R1715" s="62"/>
      <c r="S1715" s="62"/>
      <c r="T1715" s="62"/>
      <c r="U1715" s="62"/>
      <c r="V1715" s="417"/>
      <c r="W1715" s="62"/>
      <c r="X1715" s="415"/>
      <c r="Y1715" s="417"/>
      <c r="Z1715" s="415"/>
      <c r="AA1715" s="417"/>
      <c r="AB1715" s="62"/>
      <c r="AC1715" s="62"/>
      <c r="AD1715" s="62"/>
      <c r="AE1715" s="62"/>
      <c r="AF1715" s="62"/>
      <c r="AG1715" s="62"/>
      <c r="AH1715" s="62"/>
    </row>
    <row r="1716" spans="14:34">
      <c r="N1716" s="415"/>
      <c r="O1716" s="417"/>
      <c r="P1716" s="415"/>
      <c r="Q1716" s="418"/>
      <c r="R1716" s="62"/>
      <c r="S1716" s="62"/>
      <c r="T1716" s="62"/>
      <c r="U1716" s="62"/>
      <c r="V1716" s="417"/>
      <c r="W1716" s="62"/>
      <c r="X1716" s="415"/>
      <c r="Y1716" s="417"/>
      <c r="Z1716" s="415"/>
      <c r="AA1716" s="417"/>
      <c r="AB1716" s="62"/>
      <c r="AC1716" s="62"/>
      <c r="AD1716" s="62"/>
      <c r="AE1716" s="62"/>
      <c r="AF1716" s="62"/>
      <c r="AG1716" s="62"/>
      <c r="AH1716" s="62"/>
    </row>
    <row r="1717" spans="14:34">
      <c r="N1717" s="415"/>
      <c r="O1717" s="417"/>
      <c r="P1717" s="415"/>
      <c r="Q1717" s="418"/>
      <c r="R1717" s="62"/>
      <c r="S1717" s="62"/>
      <c r="T1717" s="62"/>
      <c r="U1717" s="62"/>
      <c r="V1717" s="417"/>
      <c r="W1717" s="62"/>
      <c r="X1717" s="415"/>
      <c r="Y1717" s="417"/>
      <c r="Z1717" s="415"/>
      <c r="AA1717" s="417"/>
      <c r="AB1717" s="62"/>
      <c r="AC1717" s="62"/>
      <c r="AD1717" s="62"/>
      <c r="AE1717" s="62"/>
      <c r="AF1717" s="62"/>
      <c r="AG1717" s="62"/>
      <c r="AH1717" s="62"/>
    </row>
    <row r="1718" spans="14:34">
      <c r="N1718" s="415"/>
      <c r="O1718" s="417"/>
      <c r="P1718" s="415"/>
      <c r="Q1718" s="418"/>
      <c r="R1718" s="62"/>
      <c r="S1718" s="62"/>
      <c r="T1718" s="62"/>
      <c r="U1718" s="62"/>
      <c r="V1718" s="417"/>
      <c r="W1718" s="62"/>
      <c r="X1718" s="415"/>
      <c r="Y1718" s="417"/>
      <c r="Z1718" s="415"/>
      <c r="AA1718" s="417"/>
      <c r="AB1718" s="62"/>
      <c r="AC1718" s="62"/>
      <c r="AD1718" s="62"/>
      <c r="AE1718" s="62"/>
      <c r="AF1718" s="62"/>
      <c r="AG1718" s="62"/>
      <c r="AH1718" s="62"/>
    </row>
    <row r="1719" spans="14:34">
      <c r="N1719" s="415"/>
      <c r="O1719" s="417"/>
      <c r="P1719" s="415"/>
      <c r="Q1719" s="418"/>
      <c r="R1719" s="62"/>
      <c r="S1719" s="62"/>
      <c r="T1719" s="62"/>
      <c r="U1719" s="62"/>
      <c r="V1719" s="417"/>
      <c r="W1719" s="62"/>
      <c r="X1719" s="415"/>
      <c r="Y1719" s="417"/>
      <c r="Z1719" s="415"/>
      <c r="AA1719" s="417"/>
      <c r="AB1719" s="62"/>
      <c r="AC1719" s="62"/>
      <c r="AD1719" s="62"/>
      <c r="AE1719" s="62"/>
      <c r="AF1719" s="62"/>
      <c r="AG1719" s="62"/>
      <c r="AH1719" s="62"/>
    </row>
    <row r="1720" spans="14:34">
      <c r="N1720" s="415"/>
      <c r="O1720" s="417"/>
      <c r="P1720" s="415"/>
      <c r="Q1720" s="418"/>
      <c r="R1720" s="62"/>
      <c r="S1720" s="62"/>
      <c r="T1720" s="62"/>
      <c r="U1720" s="62"/>
      <c r="V1720" s="417"/>
      <c r="W1720" s="62"/>
      <c r="X1720" s="415"/>
      <c r="Y1720" s="417"/>
      <c r="Z1720" s="415"/>
      <c r="AA1720" s="417"/>
      <c r="AB1720" s="62"/>
      <c r="AC1720" s="62"/>
      <c r="AD1720" s="62"/>
      <c r="AE1720" s="62"/>
      <c r="AF1720" s="62"/>
      <c r="AG1720" s="62"/>
      <c r="AH1720" s="62"/>
    </row>
    <row r="1721" spans="14:34">
      <c r="N1721" s="415"/>
      <c r="O1721" s="417"/>
      <c r="P1721" s="415"/>
      <c r="Q1721" s="418"/>
      <c r="R1721" s="62"/>
      <c r="S1721" s="62"/>
      <c r="T1721" s="62"/>
      <c r="U1721" s="62"/>
      <c r="V1721" s="417"/>
      <c r="W1721" s="62"/>
      <c r="X1721" s="415"/>
      <c r="Y1721" s="417"/>
      <c r="Z1721" s="415"/>
      <c r="AA1721" s="417"/>
      <c r="AB1721" s="62"/>
      <c r="AC1721" s="62"/>
      <c r="AD1721" s="62"/>
      <c r="AE1721" s="62"/>
      <c r="AF1721" s="62"/>
      <c r="AG1721" s="62"/>
      <c r="AH1721" s="62"/>
    </row>
    <row r="1722" spans="14:34">
      <c r="N1722" s="415"/>
      <c r="O1722" s="417"/>
      <c r="P1722" s="415"/>
      <c r="Q1722" s="418"/>
      <c r="R1722" s="62"/>
      <c r="S1722" s="62"/>
      <c r="T1722" s="62"/>
      <c r="U1722" s="62"/>
      <c r="V1722" s="417"/>
      <c r="W1722" s="62"/>
      <c r="X1722" s="415"/>
      <c r="Y1722" s="417"/>
      <c r="Z1722" s="415"/>
      <c r="AA1722" s="417"/>
      <c r="AB1722" s="62"/>
      <c r="AC1722" s="62"/>
      <c r="AD1722" s="62"/>
      <c r="AE1722" s="62"/>
      <c r="AF1722" s="62"/>
      <c r="AG1722" s="62"/>
      <c r="AH1722" s="62"/>
    </row>
    <row r="1723" spans="14:34">
      <c r="N1723" s="415"/>
      <c r="O1723" s="417"/>
      <c r="P1723" s="415"/>
      <c r="Q1723" s="418"/>
      <c r="R1723" s="62"/>
      <c r="S1723" s="62"/>
      <c r="T1723" s="62"/>
      <c r="U1723" s="62"/>
      <c r="V1723" s="417"/>
      <c r="W1723" s="62"/>
      <c r="X1723" s="415"/>
      <c r="Y1723" s="417"/>
      <c r="Z1723" s="415"/>
      <c r="AA1723" s="417"/>
      <c r="AB1723" s="62"/>
      <c r="AC1723" s="62"/>
      <c r="AD1723" s="62"/>
      <c r="AE1723" s="62"/>
      <c r="AF1723" s="62"/>
      <c r="AG1723" s="62"/>
      <c r="AH1723" s="62"/>
    </row>
    <row r="1724" spans="14:34">
      <c r="N1724" s="415"/>
      <c r="O1724" s="417"/>
      <c r="P1724" s="415"/>
      <c r="Q1724" s="418"/>
      <c r="R1724" s="62"/>
      <c r="S1724" s="62"/>
      <c r="T1724" s="62"/>
      <c r="U1724" s="62"/>
      <c r="V1724" s="417"/>
      <c r="W1724" s="62"/>
      <c r="X1724" s="415"/>
      <c r="Y1724" s="417"/>
      <c r="Z1724" s="415"/>
      <c r="AA1724" s="417"/>
      <c r="AB1724" s="62"/>
      <c r="AC1724" s="62"/>
      <c r="AD1724" s="62"/>
      <c r="AE1724" s="62"/>
      <c r="AF1724" s="62"/>
      <c r="AG1724" s="62"/>
      <c r="AH1724" s="62"/>
    </row>
    <row r="1725" spans="14:34">
      <c r="N1725" s="415"/>
      <c r="O1725" s="417"/>
      <c r="P1725" s="415"/>
      <c r="Q1725" s="418"/>
      <c r="R1725" s="62"/>
      <c r="S1725" s="62"/>
      <c r="T1725" s="62"/>
      <c r="U1725" s="62"/>
      <c r="V1725" s="417"/>
      <c r="W1725" s="62"/>
      <c r="X1725" s="415"/>
      <c r="Y1725" s="417"/>
      <c r="Z1725" s="415"/>
      <c r="AA1725" s="417"/>
      <c r="AB1725" s="62"/>
      <c r="AC1725" s="62"/>
      <c r="AD1725" s="62"/>
      <c r="AE1725" s="62"/>
      <c r="AF1725" s="62"/>
      <c r="AG1725" s="62"/>
      <c r="AH1725" s="62"/>
    </row>
    <row r="1726" spans="14:34">
      <c r="N1726" s="415"/>
      <c r="O1726" s="417"/>
      <c r="P1726" s="415"/>
      <c r="Q1726" s="418"/>
      <c r="R1726" s="62"/>
      <c r="S1726" s="62"/>
      <c r="T1726" s="62"/>
      <c r="U1726" s="62"/>
      <c r="V1726" s="417"/>
      <c r="W1726" s="62"/>
      <c r="X1726" s="415"/>
      <c r="Y1726" s="417"/>
      <c r="Z1726" s="415"/>
      <c r="AA1726" s="417"/>
      <c r="AB1726" s="62"/>
      <c r="AC1726" s="62"/>
      <c r="AD1726" s="62"/>
      <c r="AE1726" s="62"/>
      <c r="AF1726" s="62"/>
      <c r="AG1726" s="62"/>
      <c r="AH1726" s="62"/>
    </row>
    <row r="1727" spans="14:34">
      <c r="N1727" s="415"/>
      <c r="O1727" s="417"/>
      <c r="P1727" s="415"/>
      <c r="Q1727" s="418"/>
      <c r="R1727" s="62"/>
      <c r="S1727" s="62"/>
      <c r="T1727" s="62"/>
      <c r="U1727" s="62"/>
      <c r="V1727" s="417"/>
      <c r="W1727" s="62"/>
      <c r="X1727" s="415"/>
      <c r="Y1727" s="417"/>
      <c r="Z1727" s="415"/>
      <c r="AA1727" s="417"/>
      <c r="AB1727" s="62"/>
      <c r="AC1727" s="62"/>
      <c r="AD1727" s="62"/>
      <c r="AE1727" s="62"/>
      <c r="AF1727" s="62"/>
      <c r="AG1727" s="62"/>
      <c r="AH1727" s="62"/>
    </row>
    <row r="1728" spans="14:34">
      <c r="N1728" s="415"/>
      <c r="O1728" s="417"/>
      <c r="P1728" s="415"/>
      <c r="Q1728" s="418"/>
      <c r="R1728" s="62"/>
      <c r="S1728" s="62"/>
      <c r="T1728" s="62"/>
      <c r="U1728" s="62"/>
      <c r="V1728" s="417"/>
      <c r="W1728" s="62"/>
      <c r="X1728" s="415"/>
      <c r="Y1728" s="417"/>
      <c r="Z1728" s="415"/>
      <c r="AA1728" s="417"/>
      <c r="AB1728" s="62"/>
      <c r="AC1728" s="62"/>
      <c r="AD1728" s="62"/>
      <c r="AE1728" s="62"/>
      <c r="AF1728" s="62"/>
      <c r="AG1728" s="62"/>
      <c r="AH1728" s="62"/>
    </row>
    <row r="1729" spans="14:34">
      <c r="N1729" s="415"/>
      <c r="O1729" s="417"/>
      <c r="P1729" s="415"/>
      <c r="Q1729" s="418"/>
      <c r="R1729" s="62"/>
      <c r="S1729" s="62"/>
      <c r="T1729" s="62"/>
      <c r="U1729" s="62"/>
      <c r="V1729" s="417"/>
      <c r="W1729" s="62"/>
      <c r="X1729" s="415"/>
      <c r="Y1729" s="417"/>
      <c r="Z1729" s="415"/>
      <c r="AA1729" s="417"/>
      <c r="AB1729" s="62"/>
      <c r="AC1729" s="62"/>
      <c r="AD1729" s="62"/>
      <c r="AE1729" s="62"/>
      <c r="AF1729" s="62"/>
      <c r="AG1729" s="62"/>
      <c r="AH1729" s="62"/>
    </row>
    <row r="1730" spans="14:34">
      <c r="N1730" s="415"/>
      <c r="O1730" s="417"/>
      <c r="P1730" s="415"/>
      <c r="Q1730" s="418"/>
      <c r="R1730" s="62"/>
      <c r="S1730" s="62"/>
      <c r="T1730" s="62"/>
      <c r="U1730" s="62"/>
      <c r="V1730" s="417"/>
      <c r="W1730" s="62"/>
      <c r="X1730" s="415"/>
      <c r="Y1730" s="417"/>
      <c r="Z1730" s="415"/>
      <c r="AA1730" s="417"/>
      <c r="AB1730" s="62"/>
      <c r="AC1730" s="62"/>
      <c r="AD1730" s="62"/>
      <c r="AE1730" s="62"/>
      <c r="AF1730" s="62"/>
      <c r="AG1730" s="62"/>
      <c r="AH1730" s="62"/>
    </row>
    <row r="1731" spans="14:34">
      <c r="N1731" s="415"/>
      <c r="O1731" s="417"/>
      <c r="P1731" s="415"/>
      <c r="Q1731" s="418"/>
      <c r="R1731" s="62"/>
      <c r="S1731" s="62"/>
      <c r="T1731" s="62"/>
      <c r="U1731" s="62"/>
      <c r="V1731" s="417"/>
      <c r="W1731" s="62"/>
      <c r="X1731" s="415"/>
      <c r="Y1731" s="417"/>
      <c r="Z1731" s="415"/>
      <c r="AA1731" s="417"/>
      <c r="AB1731" s="62"/>
      <c r="AC1731" s="62"/>
      <c r="AD1731" s="62"/>
      <c r="AE1731" s="62"/>
      <c r="AF1731" s="62"/>
      <c r="AG1731" s="62"/>
      <c r="AH1731" s="62"/>
    </row>
    <row r="1732" spans="14:34">
      <c r="N1732" s="415"/>
      <c r="O1732" s="417"/>
      <c r="P1732" s="415"/>
      <c r="Q1732" s="418"/>
      <c r="R1732" s="62"/>
      <c r="S1732" s="62"/>
      <c r="T1732" s="62"/>
      <c r="U1732" s="62"/>
      <c r="V1732" s="417"/>
      <c r="W1732" s="62"/>
      <c r="X1732" s="415"/>
      <c r="Y1732" s="417"/>
      <c r="Z1732" s="415"/>
      <c r="AA1732" s="417"/>
      <c r="AB1732" s="62"/>
      <c r="AC1732" s="62"/>
      <c r="AD1732" s="62"/>
      <c r="AE1732" s="62"/>
      <c r="AF1732" s="62"/>
      <c r="AG1732" s="62"/>
      <c r="AH1732" s="62"/>
    </row>
    <row r="1733" spans="14:34">
      <c r="N1733" s="415"/>
      <c r="O1733" s="417"/>
      <c r="P1733" s="415"/>
      <c r="Q1733" s="418"/>
      <c r="R1733" s="62"/>
      <c r="S1733" s="62"/>
      <c r="T1733" s="62"/>
      <c r="U1733" s="62"/>
      <c r="V1733" s="417"/>
      <c r="W1733" s="62"/>
      <c r="X1733" s="415"/>
      <c r="Y1733" s="417"/>
      <c r="Z1733" s="415"/>
      <c r="AA1733" s="417"/>
      <c r="AB1733" s="62"/>
      <c r="AC1733" s="62"/>
      <c r="AD1733" s="62"/>
      <c r="AE1733" s="62"/>
      <c r="AF1733" s="62"/>
      <c r="AG1733" s="62"/>
      <c r="AH1733" s="62"/>
    </row>
    <row r="1734" spans="14:34">
      <c r="N1734" s="415"/>
      <c r="O1734" s="417"/>
      <c r="P1734" s="415"/>
      <c r="Q1734" s="418"/>
      <c r="R1734" s="62"/>
      <c r="S1734" s="62"/>
      <c r="T1734" s="62"/>
      <c r="U1734" s="62"/>
      <c r="V1734" s="417"/>
      <c r="W1734" s="62"/>
      <c r="X1734" s="415"/>
      <c r="Y1734" s="417"/>
      <c r="Z1734" s="415"/>
      <c r="AA1734" s="417"/>
      <c r="AB1734" s="62"/>
      <c r="AC1734" s="62"/>
      <c r="AD1734" s="62"/>
      <c r="AE1734" s="62"/>
      <c r="AF1734" s="62"/>
      <c r="AG1734" s="62"/>
      <c r="AH1734" s="62"/>
    </row>
    <row r="1735" spans="14:34">
      <c r="N1735" s="415"/>
      <c r="O1735" s="417"/>
      <c r="P1735" s="415"/>
      <c r="Q1735" s="418"/>
      <c r="R1735" s="62"/>
      <c r="S1735" s="62"/>
      <c r="T1735" s="62"/>
      <c r="U1735" s="62"/>
      <c r="V1735" s="417"/>
      <c r="W1735" s="62"/>
      <c r="X1735" s="415"/>
      <c r="Y1735" s="417"/>
      <c r="Z1735" s="415"/>
      <c r="AA1735" s="417"/>
      <c r="AB1735" s="62"/>
      <c r="AC1735" s="62"/>
      <c r="AD1735" s="62"/>
      <c r="AE1735" s="62"/>
      <c r="AF1735" s="62"/>
      <c r="AG1735" s="62"/>
      <c r="AH1735" s="62"/>
    </row>
    <row r="1736" spans="14:34">
      <c r="N1736" s="415"/>
      <c r="O1736" s="417"/>
      <c r="P1736" s="415"/>
      <c r="Q1736" s="418"/>
      <c r="R1736" s="62"/>
      <c r="S1736" s="62"/>
      <c r="T1736" s="62"/>
      <c r="U1736" s="62"/>
      <c r="V1736" s="417"/>
      <c r="W1736" s="62"/>
      <c r="X1736" s="415"/>
      <c r="Y1736" s="417"/>
      <c r="Z1736" s="415"/>
      <c r="AA1736" s="417"/>
      <c r="AB1736" s="62"/>
      <c r="AC1736" s="62"/>
      <c r="AD1736" s="62"/>
      <c r="AE1736" s="62"/>
      <c r="AF1736" s="62"/>
      <c r="AG1736" s="62"/>
      <c r="AH1736" s="62"/>
    </row>
    <row r="1737" spans="14:34">
      <c r="N1737" s="415"/>
      <c r="O1737" s="417"/>
      <c r="P1737" s="415"/>
      <c r="Q1737" s="418"/>
      <c r="R1737" s="62"/>
      <c r="S1737" s="62"/>
      <c r="T1737" s="62"/>
      <c r="U1737" s="62"/>
      <c r="V1737" s="417"/>
      <c r="W1737" s="62"/>
      <c r="X1737" s="415"/>
      <c r="Y1737" s="417"/>
      <c r="Z1737" s="415"/>
      <c r="AA1737" s="417"/>
      <c r="AB1737" s="62"/>
      <c r="AC1737" s="62"/>
      <c r="AD1737" s="62"/>
      <c r="AE1737" s="62"/>
      <c r="AF1737" s="62"/>
      <c r="AG1737" s="62"/>
      <c r="AH1737" s="62"/>
    </row>
    <row r="1738" spans="14:34">
      <c r="N1738" s="415"/>
      <c r="O1738" s="417"/>
      <c r="P1738" s="415"/>
      <c r="Q1738" s="418"/>
      <c r="R1738" s="62"/>
      <c r="S1738" s="62"/>
      <c r="T1738" s="62"/>
      <c r="U1738" s="62"/>
      <c r="V1738" s="417"/>
      <c r="W1738" s="62"/>
      <c r="X1738" s="415"/>
      <c r="Y1738" s="417"/>
      <c r="Z1738" s="415"/>
      <c r="AA1738" s="417"/>
      <c r="AB1738" s="62"/>
      <c r="AC1738" s="62"/>
      <c r="AD1738" s="62"/>
      <c r="AE1738" s="62"/>
      <c r="AF1738" s="62"/>
      <c r="AG1738" s="62"/>
      <c r="AH1738" s="62"/>
    </row>
    <row r="1739" spans="14:34">
      <c r="N1739" s="415"/>
      <c r="O1739" s="417"/>
      <c r="P1739" s="415"/>
      <c r="Q1739" s="418"/>
      <c r="R1739" s="62"/>
      <c r="S1739" s="62"/>
      <c r="T1739" s="62"/>
      <c r="U1739" s="62"/>
      <c r="V1739" s="417"/>
      <c r="W1739" s="62"/>
      <c r="X1739" s="415"/>
      <c r="Y1739" s="417"/>
      <c r="Z1739" s="415"/>
      <c r="AA1739" s="417"/>
      <c r="AB1739" s="62"/>
      <c r="AC1739" s="62"/>
      <c r="AD1739" s="62"/>
      <c r="AE1739" s="62"/>
      <c r="AF1739" s="62"/>
      <c r="AG1739" s="62"/>
      <c r="AH1739" s="62"/>
    </row>
    <row r="1740" spans="14:34">
      <c r="N1740" s="415"/>
      <c r="O1740" s="417"/>
      <c r="P1740" s="415"/>
      <c r="Q1740" s="418"/>
      <c r="R1740" s="62"/>
      <c r="S1740" s="62"/>
      <c r="T1740" s="62"/>
      <c r="U1740" s="62"/>
      <c r="V1740" s="417"/>
      <c r="W1740" s="62"/>
      <c r="X1740" s="415"/>
      <c r="Y1740" s="417"/>
      <c r="Z1740" s="415"/>
      <c r="AA1740" s="417"/>
      <c r="AB1740" s="62"/>
      <c r="AC1740" s="62"/>
      <c r="AD1740" s="62"/>
      <c r="AE1740" s="62"/>
      <c r="AF1740" s="62"/>
      <c r="AG1740" s="62"/>
      <c r="AH1740" s="62"/>
    </row>
    <row r="1741" spans="14:34">
      <c r="N1741" s="415"/>
      <c r="O1741" s="417"/>
      <c r="P1741" s="415"/>
      <c r="Q1741" s="418"/>
      <c r="R1741" s="62"/>
      <c r="S1741" s="62"/>
      <c r="T1741" s="62"/>
      <c r="U1741" s="62"/>
      <c r="V1741" s="417"/>
      <c r="W1741" s="62"/>
      <c r="X1741" s="415"/>
      <c r="Y1741" s="417"/>
      <c r="Z1741" s="415"/>
      <c r="AA1741" s="417"/>
      <c r="AB1741" s="62"/>
      <c r="AC1741" s="62"/>
      <c r="AD1741" s="62"/>
      <c r="AE1741" s="62"/>
      <c r="AF1741" s="62"/>
      <c r="AG1741" s="62"/>
      <c r="AH1741" s="62"/>
    </row>
    <row r="1742" spans="14:34">
      <c r="N1742" s="415"/>
      <c r="O1742" s="417"/>
      <c r="P1742" s="415"/>
      <c r="Q1742" s="418"/>
      <c r="R1742" s="62"/>
      <c r="S1742" s="62"/>
      <c r="T1742" s="62"/>
      <c r="U1742" s="62"/>
      <c r="V1742" s="417"/>
      <c r="W1742" s="62"/>
      <c r="X1742" s="415"/>
      <c r="Y1742" s="417"/>
      <c r="Z1742" s="415"/>
      <c r="AA1742" s="417"/>
      <c r="AB1742" s="62"/>
      <c r="AC1742" s="62"/>
      <c r="AD1742" s="62"/>
      <c r="AE1742" s="62"/>
      <c r="AF1742" s="62"/>
      <c r="AG1742" s="62"/>
      <c r="AH1742" s="62"/>
    </row>
    <row r="1743" spans="14:34">
      <c r="N1743" s="415"/>
      <c r="O1743" s="417"/>
      <c r="P1743" s="415"/>
      <c r="Q1743" s="418"/>
      <c r="R1743" s="62"/>
      <c r="S1743" s="62"/>
      <c r="T1743" s="62"/>
      <c r="U1743" s="62"/>
      <c r="V1743" s="417"/>
      <c r="W1743" s="62"/>
      <c r="X1743" s="415"/>
      <c r="Y1743" s="417"/>
      <c r="Z1743" s="415"/>
      <c r="AA1743" s="417"/>
      <c r="AB1743" s="62"/>
      <c r="AC1743" s="62"/>
      <c r="AD1743" s="62"/>
      <c r="AE1743" s="62"/>
      <c r="AF1743" s="62"/>
      <c r="AG1743" s="62"/>
      <c r="AH1743" s="62"/>
    </row>
    <row r="1744" spans="14:34">
      <c r="N1744" s="415"/>
      <c r="O1744" s="417"/>
      <c r="P1744" s="415"/>
      <c r="Q1744" s="418"/>
      <c r="R1744" s="62"/>
      <c r="S1744" s="62"/>
      <c r="T1744" s="62"/>
      <c r="U1744" s="62"/>
      <c r="V1744" s="417"/>
      <c r="W1744" s="62"/>
      <c r="X1744" s="415"/>
      <c r="Y1744" s="417"/>
      <c r="Z1744" s="415"/>
      <c r="AA1744" s="417"/>
      <c r="AB1744" s="62"/>
      <c r="AC1744" s="62"/>
      <c r="AD1744" s="62"/>
      <c r="AE1744" s="62"/>
      <c r="AF1744" s="62"/>
      <c r="AG1744" s="62"/>
      <c r="AH1744" s="62"/>
    </row>
    <row r="1745" spans="14:34">
      <c r="N1745" s="415"/>
      <c r="O1745" s="417"/>
      <c r="P1745" s="415"/>
      <c r="Q1745" s="418"/>
      <c r="R1745" s="62"/>
      <c r="S1745" s="62"/>
      <c r="T1745" s="62"/>
      <c r="U1745" s="62"/>
      <c r="V1745" s="417"/>
      <c r="W1745" s="62"/>
      <c r="X1745" s="415"/>
      <c r="Y1745" s="417"/>
      <c r="Z1745" s="415"/>
      <c r="AA1745" s="417"/>
      <c r="AB1745" s="62"/>
      <c r="AC1745" s="62"/>
      <c r="AD1745" s="62"/>
      <c r="AE1745" s="62"/>
      <c r="AF1745" s="62"/>
      <c r="AG1745" s="62"/>
      <c r="AH1745" s="62"/>
    </row>
    <row r="1746" spans="14:34">
      <c r="N1746" s="415"/>
      <c r="O1746" s="417"/>
      <c r="P1746" s="415"/>
      <c r="Q1746" s="418"/>
      <c r="R1746" s="62"/>
      <c r="S1746" s="62"/>
      <c r="T1746" s="62"/>
      <c r="U1746" s="62"/>
      <c r="V1746" s="417"/>
      <c r="W1746" s="62"/>
      <c r="X1746" s="415"/>
      <c r="Y1746" s="417"/>
      <c r="Z1746" s="415"/>
      <c r="AA1746" s="417"/>
      <c r="AB1746" s="62"/>
      <c r="AC1746" s="62"/>
      <c r="AD1746" s="62"/>
      <c r="AE1746" s="62"/>
      <c r="AF1746" s="62"/>
      <c r="AG1746" s="62"/>
      <c r="AH1746" s="62"/>
    </row>
    <row r="1747" spans="14:34">
      <c r="N1747" s="415"/>
      <c r="O1747" s="417"/>
      <c r="P1747" s="415"/>
      <c r="Q1747" s="418"/>
      <c r="R1747" s="62"/>
      <c r="S1747" s="62"/>
      <c r="T1747" s="62"/>
      <c r="U1747" s="62"/>
      <c r="V1747" s="417"/>
      <c r="W1747" s="62"/>
      <c r="X1747" s="415"/>
      <c r="Y1747" s="417"/>
      <c r="Z1747" s="415"/>
      <c r="AA1747" s="417"/>
      <c r="AB1747" s="62"/>
      <c r="AC1747" s="62"/>
      <c r="AD1747" s="62"/>
      <c r="AE1747" s="62"/>
      <c r="AF1747" s="62"/>
      <c r="AG1747" s="62"/>
      <c r="AH1747" s="62"/>
    </row>
    <row r="1748" spans="14:34">
      <c r="N1748" s="415"/>
      <c r="O1748" s="417"/>
      <c r="P1748" s="415"/>
      <c r="Q1748" s="418"/>
      <c r="R1748" s="62"/>
      <c r="S1748" s="62"/>
      <c r="T1748" s="62"/>
      <c r="U1748" s="62"/>
      <c r="V1748" s="417"/>
      <c r="W1748" s="62"/>
      <c r="X1748" s="415"/>
      <c r="Y1748" s="417"/>
      <c r="Z1748" s="415"/>
      <c r="AA1748" s="417"/>
      <c r="AB1748" s="62"/>
      <c r="AC1748" s="62"/>
      <c r="AD1748" s="62"/>
      <c r="AE1748" s="62"/>
      <c r="AF1748" s="62"/>
      <c r="AG1748" s="62"/>
      <c r="AH1748" s="62"/>
    </row>
    <row r="1749" spans="14:34">
      <c r="N1749" s="415"/>
      <c r="O1749" s="417"/>
      <c r="P1749" s="415"/>
      <c r="Q1749" s="418"/>
      <c r="R1749" s="62"/>
      <c r="S1749" s="62"/>
      <c r="T1749" s="62"/>
      <c r="U1749" s="62"/>
      <c r="V1749" s="417"/>
      <c r="W1749" s="62"/>
      <c r="X1749" s="415"/>
      <c r="Y1749" s="417"/>
      <c r="Z1749" s="415"/>
      <c r="AA1749" s="417"/>
      <c r="AB1749" s="62"/>
      <c r="AC1749" s="62"/>
      <c r="AD1749" s="62"/>
      <c r="AE1749" s="62"/>
      <c r="AF1749" s="62"/>
      <c r="AG1749" s="62"/>
      <c r="AH1749" s="62"/>
    </row>
    <row r="1750" spans="14:34">
      <c r="N1750" s="415"/>
      <c r="O1750" s="417"/>
      <c r="P1750" s="415"/>
      <c r="Q1750" s="418"/>
      <c r="R1750" s="62"/>
      <c r="S1750" s="62"/>
      <c r="T1750" s="62"/>
      <c r="U1750" s="62"/>
      <c r="V1750" s="417"/>
      <c r="W1750" s="62"/>
      <c r="X1750" s="415"/>
      <c r="Y1750" s="417"/>
      <c r="Z1750" s="415"/>
      <c r="AA1750" s="417"/>
      <c r="AB1750" s="62"/>
      <c r="AC1750" s="62"/>
      <c r="AD1750" s="62"/>
      <c r="AE1750" s="62"/>
      <c r="AF1750" s="62"/>
      <c r="AG1750" s="62"/>
      <c r="AH1750" s="62"/>
    </row>
    <row r="1751" spans="14:34">
      <c r="N1751" s="415"/>
      <c r="O1751" s="417"/>
      <c r="P1751" s="415"/>
      <c r="Q1751" s="418"/>
      <c r="R1751" s="62"/>
      <c r="S1751" s="62"/>
      <c r="T1751" s="62"/>
      <c r="U1751" s="62"/>
      <c r="V1751" s="417"/>
      <c r="W1751" s="62"/>
      <c r="X1751" s="415"/>
      <c r="Y1751" s="417"/>
      <c r="Z1751" s="415"/>
      <c r="AA1751" s="417"/>
      <c r="AB1751" s="62"/>
      <c r="AC1751" s="62"/>
      <c r="AD1751" s="62"/>
      <c r="AE1751" s="62"/>
      <c r="AF1751" s="62"/>
      <c r="AG1751" s="62"/>
      <c r="AH1751" s="62"/>
    </row>
    <row r="1752" spans="14:34">
      <c r="N1752" s="415"/>
      <c r="O1752" s="417"/>
      <c r="P1752" s="415"/>
      <c r="Q1752" s="418"/>
      <c r="R1752" s="62"/>
      <c r="S1752" s="62"/>
      <c r="T1752" s="62"/>
      <c r="U1752" s="62"/>
      <c r="V1752" s="417"/>
      <c r="W1752" s="62"/>
      <c r="X1752" s="415"/>
      <c r="Y1752" s="417"/>
      <c r="Z1752" s="415"/>
      <c r="AA1752" s="417"/>
      <c r="AB1752" s="62"/>
      <c r="AC1752" s="62"/>
      <c r="AD1752" s="62"/>
      <c r="AE1752" s="62"/>
      <c r="AF1752" s="62"/>
      <c r="AG1752" s="62"/>
      <c r="AH1752" s="62"/>
    </row>
    <row r="1753" spans="14:34">
      <c r="N1753" s="415"/>
      <c r="O1753" s="417"/>
      <c r="P1753" s="415"/>
      <c r="Q1753" s="418"/>
      <c r="R1753" s="62"/>
      <c r="S1753" s="62"/>
      <c r="T1753" s="62"/>
      <c r="U1753" s="62"/>
      <c r="V1753" s="417"/>
      <c r="W1753" s="62"/>
      <c r="X1753" s="415"/>
      <c r="Y1753" s="417"/>
      <c r="Z1753" s="415"/>
      <c r="AA1753" s="417"/>
      <c r="AB1753" s="62"/>
      <c r="AC1753" s="62"/>
      <c r="AD1753" s="62"/>
      <c r="AE1753" s="62"/>
      <c r="AF1753" s="62"/>
      <c r="AG1753" s="62"/>
      <c r="AH1753" s="62"/>
    </row>
    <row r="1754" spans="14:34">
      <c r="N1754" s="415"/>
      <c r="O1754" s="417"/>
      <c r="P1754" s="415"/>
      <c r="Q1754" s="418"/>
      <c r="R1754" s="62"/>
      <c r="S1754" s="62"/>
      <c r="T1754" s="62"/>
      <c r="U1754" s="62"/>
      <c r="V1754" s="417"/>
      <c r="W1754" s="62"/>
      <c r="X1754" s="415"/>
      <c r="Y1754" s="417"/>
      <c r="Z1754" s="415"/>
      <c r="AA1754" s="417"/>
      <c r="AB1754" s="62"/>
      <c r="AC1754" s="62"/>
      <c r="AD1754" s="62"/>
      <c r="AE1754" s="62"/>
      <c r="AF1754" s="62"/>
      <c r="AG1754" s="62"/>
      <c r="AH1754" s="62"/>
    </row>
    <row r="1755" spans="14:34">
      <c r="N1755" s="415"/>
      <c r="O1755" s="417"/>
      <c r="P1755" s="415"/>
      <c r="Q1755" s="418"/>
      <c r="R1755" s="62"/>
      <c r="S1755" s="62"/>
      <c r="T1755" s="62"/>
      <c r="U1755" s="62"/>
      <c r="V1755" s="417"/>
      <c r="W1755" s="62"/>
      <c r="X1755" s="415"/>
      <c r="Y1755" s="417"/>
      <c r="Z1755" s="415"/>
      <c r="AA1755" s="417"/>
      <c r="AB1755" s="62"/>
      <c r="AC1755" s="62"/>
      <c r="AD1755" s="62"/>
      <c r="AE1755" s="62"/>
      <c r="AF1755" s="62"/>
      <c r="AG1755" s="62"/>
      <c r="AH1755" s="62"/>
    </row>
    <row r="1756" spans="14:34">
      <c r="N1756" s="415"/>
      <c r="O1756" s="417"/>
      <c r="P1756" s="415"/>
      <c r="Q1756" s="418"/>
      <c r="R1756" s="62"/>
      <c r="S1756" s="62"/>
      <c r="T1756" s="62"/>
      <c r="U1756" s="62"/>
      <c r="V1756" s="417"/>
      <c r="W1756" s="62"/>
      <c r="X1756" s="415"/>
      <c r="Y1756" s="417"/>
      <c r="Z1756" s="415"/>
      <c r="AA1756" s="417"/>
      <c r="AB1756" s="62"/>
      <c r="AC1756" s="62"/>
      <c r="AD1756" s="62"/>
      <c r="AE1756" s="62"/>
      <c r="AF1756" s="62"/>
      <c r="AG1756" s="62"/>
      <c r="AH1756" s="62"/>
    </row>
    <row r="1757" spans="14:34">
      <c r="N1757" s="415"/>
      <c r="O1757" s="417"/>
      <c r="P1757" s="415"/>
      <c r="Q1757" s="418"/>
      <c r="R1757" s="62"/>
      <c r="S1757" s="62"/>
      <c r="T1757" s="62"/>
      <c r="U1757" s="62"/>
      <c r="V1757" s="417"/>
      <c r="W1757" s="62"/>
      <c r="X1757" s="415"/>
      <c r="Y1757" s="417"/>
      <c r="Z1757" s="415"/>
      <c r="AA1757" s="417"/>
      <c r="AB1757" s="62"/>
      <c r="AC1757" s="62"/>
      <c r="AD1757" s="62"/>
      <c r="AE1757" s="62"/>
      <c r="AF1757" s="62"/>
      <c r="AG1757" s="62"/>
      <c r="AH1757" s="62"/>
    </row>
    <row r="1758" spans="14:34">
      <c r="N1758" s="415"/>
      <c r="O1758" s="417"/>
      <c r="P1758" s="415"/>
      <c r="Q1758" s="418"/>
      <c r="R1758" s="62"/>
      <c r="S1758" s="62"/>
      <c r="T1758" s="62"/>
      <c r="U1758" s="62"/>
      <c r="V1758" s="417"/>
      <c r="W1758" s="62"/>
      <c r="X1758" s="415"/>
      <c r="Y1758" s="417"/>
      <c r="Z1758" s="415"/>
      <c r="AA1758" s="417"/>
      <c r="AB1758" s="62"/>
      <c r="AC1758" s="62"/>
      <c r="AD1758" s="62"/>
      <c r="AE1758" s="62"/>
      <c r="AF1758" s="62"/>
      <c r="AG1758" s="62"/>
      <c r="AH1758" s="62"/>
    </row>
    <row r="1759" spans="14:34">
      <c r="N1759" s="415"/>
      <c r="O1759" s="417"/>
      <c r="P1759" s="415"/>
      <c r="Q1759" s="418"/>
      <c r="R1759" s="62"/>
      <c r="S1759" s="62"/>
      <c r="T1759" s="62"/>
      <c r="U1759" s="62"/>
      <c r="V1759" s="417"/>
      <c r="W1759" s="62"/>
      <c r="X1759" s="415"/>
      <c r="Y1759" s="417"/>
      <c r="Z1759" s="415"/>
      <c r="AA1759" s="417"/>
      <c r="AB1759" s="62"/>
      <c r="AC1759" s="62"/>
      <c r="AD1759" s="62"/>
      <c r="AE1759" s="62"/>
      <c r="AF1759" s="62"/>
      <c r="AG1759" s="62"/>
      <c r="AH1759" s="62"/>
    </row>
    <row r="1760" spans="14:34">
      <c r="N1760" s="415"/>
      <c r="O1760" s="417"/>
      <c r="P1760" s="415"/>
      <c r="Q1760" s="418"/>
      <c r="R1760" s="62"/>
      <c r="S1760" s="62"/>
      <c r="T1760" s="62"/>
      <c r="U1760" s="62"/>
      <c r="V1760" s="417"/>
      <c r="W1760" s="62"/>
      <c r="X1760" s="415"/>
      <c r="Y1760" s="417"/>
      <c r="Z1760" s="415"/>
      <c r="AA1760" s="417"/>
      <c r="AB1760" s="62"/>
      <c r="AC1760" s="62"/>
      <c r="AD1760" s="62"/>
      <c r="AE1760" s="62"/>
      <c r="AF1760" s="62"/>
      <c r="AG1760" s="62"/>
      <c r="AH1760" s="62"/>
    </row>
    <row r="1761" spans="14:34">
      <c r="N1761" s="415"/>
      <c r="O1761" s="417"/>
      <c r="P1761" s="415"/>
      <c r="Q1761" s="418"/>
      <c r="R1761" s="62"/>
      <c r="S1761" s="62"/>
      <c r="T1761" s="62"/>
      <c r="U1761" s="62"/>
      <c r="V1761" s="417"/>
      <c r="W1761" s="62"/>
      <c r="X1761" s="415"/>
      <c r="Y1761" s="417"/>
      <c r="Z1761" s="415"/>
      <c r="AA1761" s="417"/>
      <c r="AB1761" s="62"/>
      <c r="AC1761" s="62"/>
      <c r="AD1761" s="62"/>
      <c r="AE1761" s="62"/>
      <c r="AF1761" s="62"/>
      <c r="AG1761" s="62"/>
      <c r="AH1761" s="62"/>
    </row>
    <row r="1762" spans="14:34">
      <c r="N1762" s="415"/>
      <c r="O1762" s="417"/>
      <c r="P1762" s="415"/>
      <c r="Q1762" s="418"/>
      <c r="R1762" s="62"/>
      <c r="S1762" s="62"/>
      <c r="T1762" s="62"/>
      <c r="U1762" s="62"/>
      <c r="V1762" s="417"/>
      <c r="W1762" s="62"/>
      <c r="X1762" s="415"/>
      <c r="Y1762" s="417"/>
      <c r="Z1762" s="415"/>
      <c r="AA1762" s="417"/>
      <c r="AB1762" s="62"/>
      <c r="AC1762" s="62"/>
      <c r="AD1762" s="62"/>
      <c r="AE1762" s="62"/>
      <c r="AF1762" s="62"/>
      <c r="AG1762" s="62"/>
      <c r="AH1762" s="62"/>
    </row>
    <row r="1763" spans="14:34">
      <c r="N1763" s="415"/>
      <c r="O1763" s="417"/>
      <c r="P1763" s="415"/>
      <c r="Q1763" s="418"/>
      <c r="R1763" s="62"/>
      <c r="S1763" s="62"/>
      <c r="T1763" s="62"/>
      <c r="U1763" s="62"/>
      <c r="V1763" s="417"/>
      <c r="W1763" s="62"/>
      <c r="X1763" s="415"/>
      <c r="Y1763" s="417"/>
      <c r="Z1763" s="415"/>
      <c r="AA1763" s="417"/>
      <c r="AB1763" s="62"/>
      <c r="AC1763" s="62"/>
      <c r="AD1763" s="62"/>
      <c r="AE1763" s="62"/>
      <c r="AF1763" s="62"/>
      <c r="AG1763" s="62"/>
      <c r="AH1763" s="62"/>
    </row>
    <row r="1764" spans="14:34">
      <c r="N1764" s="415"/>
      <c r="O1764" s="417"/>
      <c r="P1764" s="415"/>
      <c r="Q1764" s="418"/>
      <c r="R1764" s="62"/>
      <c r="S1764" s="62"/>
      <c r="T1764" s="62"/>
      <c r="U1764" s="62"/>
      <c r="V1764" s="417"/>
      <c r="W1764" s="62"/>
      <c r="X1764" s="415"/>
      <c r="Y1764" s="417"/>
      <c r="Z1764" s="415"/>
      <c r="AA1764" s="417"/>
      <c r="AB1764" s="62"/>
      <c r="AC1764" s="62"/>
      <c r="AD1764" s="62"/>
      <c r="AE1764" s="62"/>
      <c r="AF1764" s="62"/>
      <c r="AG1764" s="62"/>
      <c r="AH1764" s="62"/>
    </row>
    <row r="1765" spans="14:34">
      <c r="N1765" s="415"/>
      <c r="O1765" s="417"/>
      <c r="P1765" s="415"/>
      <c r="Q1765" s="418"/>
      <c r="R1765" s="62"/>
      <c r="S1765" s="62"/>
      <c r="T1765" s="62"/>
      <c r="U1765" s="62"/>
      <c r="V1765" s="417"/>
      <c r="W1765" s="62"/>
      <c r="X1765" s="415"/>
      <c r="Y1765" s="417"/>
      <c r="Z1765" s="415"/>
      <c r="AA1765" s="417"/>
      <c r="AB1765" s="62"/>
      <c r="AC1765" s="62"/>
      <c r="AD1765" s="62"/>
      <c r="AE1765" s="62"/>
      <c r="AF1765" s="62"/>
      <c r="AG1765" s="62"/>
      <c r="AH1765" s="62"/>
    </row>
    <row r="1766" spans="14:34">
      <c r="N1766" s="415"/>
      <c r="O1766" s="417"/>
      <c r="P1766" s="415"/>
      <c r="Q1766" s="418"/>
      <c r="R1766" s="62"/>
      <c r="S1766" s="62"/>
      <c r="T1766" s="62"/>
      <c r="U1766" s="62"/>
      <c r="V1766" s="417"/>
      <c r="W1766" s="62"/>
      <c r="X1766" s="415"/>
      <c r="Y1766" s="417"/>
      <c r="Z1766" s="415"/>
      <c r="AA1766" s="417"/>
      <c r="AB1766" s="62"/>
      <c r="AC1766" s="62"/>
      <c r="AD1766" s="62"/>
      <c r="AE1766" s="62"/>
      <c r="AF1766" s="62"/>
      <c r="AG1766" s="62"/>
      <c r="AH1766" s="62"/>
    </row>
    <row r="1767" spans="14:34">
      <c r="N1767" s="415"/>
      <c r="O1767" s="417"/>
      <c r="P1767" s="415"/>
      <c r="Q1767" s="418"/>
      <c r="R1767" s="62"/>
      <c r="S1767" s="62"/>
      <c r="T1767" s="62"/>
      <c r="U1767" s="62"/>
      <c r="V1767" s="417"/>
      <c r="W1767" s="62"/>
      <c r="X1767" s="415"/>
      <c r="Y1767" s="417"/>
      <c r="Z1767" s="415"/>
      <c r="AA1767" s="417"/>
      <c r="AB1767" s="62"/>
      <c r="AC1767" s="62"/>
      <c r="AD1767" s="62"/>
      <c r="AE1767" s="62"/>
      <c r="AF1767" s="62"/>
      <c r="AG1767" s="62"/>
      <c r="AH1767" s="62"/>
    </row>
    <row r="1768" spans="14:34">
      <c r="N1768" s="415"/>
      <c r="O1768" s="417"/>
      <c r="P1768" s="415"/>
      <c r="Q1768" s="418"/>
      <c r="R1768" s="62"/>
      <c r="S1768" s="62"/>
      <c r="T1768" s="62"/>
      <c r="U1768" s="62"/>
      <c r="V1768" s="417"/>
      <c r="W1768" s="62"/>
      <c r="X1768" s="415"/>
      <c r="Y1768" s="417"/>
      <c r="Z1768" s="415"/>
      <c r="AA1768" s="417"/>
      <c r="AB1768" s="62"/>
      <c r="AC1768" s="62"/>
      <c r="AD1768" s="62"/>
      <c r="AE1768" s="62"/>
      <c r="AF1768" s="62"/>
      <c r="AG1768" s="62"/>
      <c r="AH1768" s="62"/>
    </row>
    <row r="1769" spans="14:34">
      <c r="N1769" s="415"/>
      <c r="O1769" s="417"/>
      <c r="P1769" s="415"/>
      <c r="Q1769" s="418"/>
      <c r="R1769" s="62"/>
      <c r="S1769" s="62"/>
      <c r="T1769" s="62"/>
      <c r="U1769" s="62"/>
      <c r="V1769" s="417"/>
      <c r="W1769" s="62"/>
      <c r="X1769" s="415"/>
      <c r="Y1769" s="417"/>
      <c r="Z1769" s="415"/>
      <c r="AA1769" s="417"/>
      <c r="AB1769" s="62"/>
      <c r="AC1769" s="62"/>
      <c r="AD1769" s="62"/>
      <c r="AE1769" s="62"/>
      <c r="AF1769" s="62"/>
      <c r="AG1769" s="62"/>
      <c r="AH1769" s="62"/>
    </row>
    <row r="1770" spans="14:34">
      <c r="N1770" s="415"/>
      <c r="O1770" s="417"/>
      <c r="P1770" s="415"/>
      <c r="Q1770" s="418"/>
      <c r="R1770" s="62"/>
      <c r="S1770" s="62"/>
      <c r="T1770" s="62"/>
      <c r="U1770" s="62"/>
      <c r="V1770" s="417"/>
      <c r="W1770" s="62"/>
      <c r="X1770" s="415"/>
      <c r="Y1770" s="417"/>
      <c r="Z1770" s="415"/>
      <c r="AA1770" s="417"/>
      <c r="AB1770" s="62"/>
      <c r="AC1770" s="62"/>
      <c r="AD1770" s="62"/>
      <c r="AE1770" s="62"/>
      <c r="AF1770" s="62"/>
      <c r="AG1770" s="62"/>
      <c r="AH1770" s="62"/>
    </row>
    <row r="1771" spans="14:34">
      <c r="N1771" s="415"/>
      <c r="O1771" s="417"/>
      <c r="P1771" s="415"/>
      <c r="Q1771" s="418"/>
      <c r="R1771" s="62"/>
      <c r="S1771" s="62"/>
      <c r="T1771" s="62"/>
      <c r="U1771" s="62"/>
      <c r="V1771" s="417"/>
      <c r="W1771" s="62"/>
      <c r="X1771" s="415"/>
      <c r="Y1771" s="417"/>
      <c r="Z1771" s="415"/>
      <c r="AA1771" s="417"/>
      <c r="AB1771" s="62"/>
      <c r="AC1771" s="62"/>
      <c r="AD1771" s="62"/>
      <c r="AE1771" s="62"/>
      <c r="AF1771" s="62"/>
      <c r="AG1771" s="62"/>
      <c r="AH1771" s="62"/>
    </row>
    <row r="1772" spans="14:34">
      <c r="N1772" s="415"/>
      <c r="O1772" s="417"/>
      <c r="P1772" s="415"/>
      <c r="Q1772" s="418"/>
      <c r="R1772" s="62"/>
      <c r="S1772" s="62"/>
      <c r="T1772" s="62"/>
      <c r="U1772" s="62"/>
      <c r="V1772" s="417"/>
      <c r="W1772" s="62"/>
      <c r="X1772" s="415"/>
      <c r="Y1772" s="417"/>
      <c r="Z1772" s="415"/>
      <c r="AA1772" s="417"/>
      <c r="AB1772" s="62"/>
      <c r="AC1772" s="62"/>
      <c r="AD1772" s="62"/>
      <c r="AE1772" s="62"/>
      <c r="AF1772" s="62"/>
      <c r="AG1772" s="62"/>
      <c r="AH1772" s="62"/>
    </row>
    <row r="1773" spans="14:34">
      <c r="N1773" s="415"/>
      <c r="O1773" s="417"/>
      <c r="P1773" s="415"/>
      <c r="Q1773" s="418"/>
      <c r="R1773" s="62"/>
      <c r="S1773" s="62"/>
      <c r="T1773" s="62"/>
      <c r="U1773" s="62"/>
      <c r="V1773" s="417"/>
      <c r="W1773" s="62"/>
      <c r="X1773" s="415"/>
      <c r="Y1773" s="417"/>
      <c r="Z1773" s="415"/>
      <c r="AA1773" s="417"/>
      <c r="AB1773" s="62"/>
      <c r="AC1773" s="62"/>
      <c r="AD1773" s="62"/>
      <c r="AE1773" s="62"/>
      <c r="AF1773" s="62"/>
      <c r="AG1773" s="62"/>
      <c r="AH1773" s="62"/>
    </row>
    <row r="1774" spans="14:34">
      <c r="N1774" s="415"/>
      <c r="O1774" s="417"/>
      <c r="P1774" s="415"/>
      <c r="Q1774" s="418"/>
      <c r="R1774" s="62"/>
      <c r="S1774" s="62"/>
      <c r="T1774" s="62"/>
      <c r="U1774" s="62"/>
      <c r="V1774" s="417"/>
      <c r="W1774" s="62"/>
      <c r="X1774" s="415"/>
      <c r="Y1774" s="417"/>
      <c r="Z1774" s="415"/>
      <c r="AA1774" s="417"/>
      <c r="AB1774" s="62"/>
      <c r="AC1774" s="62"/>
      <c r="AD1774" s="62"/>
      <c r="AE1774" s="62"/>
      <c r="AF1774" s="62"/>
      <c r="AG1774" s="62"/>
      <c r="AH1774" s="62"/>
    </row>
    <row r="1775" spans="14:34">
      <c r="N1775" s="415"/>
      <c r="O1775" s="417"/>
      <c r="P1775" s="415"/>
      <c r="Q1775" s="418"/>
      <c r="R1775" s="62"/>
      <c r="S1775" s="62"/>
      <c r="T1775" s="62"/>
      <c r="U1775" s="62"/>
      <c r="V1775" s="417"/>
      <c r="W1775" s="62"/>
      <c r="X1775" s="415"/>
      <c r="Y1775" s="417"/>
      <c r="Z1775" s="415"/>
      <c r="AA1775" s="417"/>
      <c r="AB1775" s="62"/>
      <c r="AC1775" s="62"/>
      <c r="AD1775" s="62"/>
      <c r="AE1775" s="62"/>
      <c r="AF1775" s="62"/>
      <c r="AG1775" s="62"/>
      <c r="AH1775" s="62"/>
    </row>
    <row r="1776" spans="14:34">
      <c r="N1776" s="415"/>
      <c r="O1776" s="417"/>
      <c r="P1776" s="415"/>
      <c r="Q1776" s="418"/>
      <c r="R1776" s="62"/>
      <c r="S1776" s="62"/>
      <c r="T1776" s="62"/>
      <c r="U1776" s="62"/>
      <c r="V1776" s="417"/>
      <c r="W1776" s="62"/>
      <c r="X1776" s="415"/>
      <c r="Y1776" s="417"/>
      <c r="Z1776" s="415"/>
      <c r="AA1776" s="417"/>
      <c r="AB1776" s="62"/>
      <c r="AC1776" s="62"/>
      <c r="AD1776" s="62"/>
      <c r="AE1776" s="62"/>
      <c r="AF1776" s="62"/>
      <c r="AG1776" s="62"/>
      <c r="AH1776" s="62"/>
    </row>
    <row r="1777" spans="14:34">
      <c r="N1777" s="415"/>
      <c r="O1777" s="417"/>
      <c r="P1777" s="415"/>
      <c r="Q1777" s="418"/>
      <c r="R1777" s="62"/>
      <c r="S1777" s="62"/>
      <c r="T1777" s="62"/>
      <c r="U1777" s="62"/>
      <c r="V1777" s="417"/>
      <c r="W1777" s="62"/>
      <c r="X1777" s="415"/>
      <c r="Y1777" s="417"/>
      <c r="Z1777" s="415"/>
      <c r="AA1777" s="417"/>
      <c r="AB1777" s="62"/>
      <c r="AC1777" s="62"/>
      <c r="AD1777" s="62"/>
      <c r="AE1777" s="62"/>
      <c r="AF1777" s="62"/>
      <c r="AG1777" s="62"/>
      <c r="AH1777" s="62"/>
    </row>
    <row r="1778" spans="14:34">
      <c r="N1778" s="415"/>
      <c r="O1778" s="417"/>
      <c r="P1778" s="415"/>
      <c r="Q1778" s="418"/>
      <c r="R1778" s="62"/>
      <c r="S1778" s="62"/>
      <c r="T1778" s="62"/>
      <c r="U1778" s="62"/>
      <c r="V1778" s="417"/>
      <c r="W1778" s="62"/>
      <c r="X1778" s="415"/>
      <c r="Y1778" s="417"/>
      <c r="Z1778" s="415"/>
      <c r="AA1778" s="417"/>
      <c r="AB1778" s="62"/>
      <c r="AC1778" s="62"/>
      <c r="AD1778" s="62"/>
      <c r="AE1778" s="62"/>
      <c r="AF1778" s="62"/>
      <c r="AG1778" s="62"/>
      <c r="AH1778" s="62"/>
    </row>
    <row r="1779" spans="14:34">
      <c r="N1779" s="415"/>
      <c r="O1779" s="417"/>
      <c r="P1779" s="415"/>
      <c r="Q1779" s="418"/>
      <c r="R1779" s="62"/>
      <c r="S1779" s="62"/>
      <c r="T1779" s="62"/>
      <c r="U1779" s="62"/>
      <c r="V1779" s="417"/>
      <c r="W1779" s="62"/>
      <c r="X1779" s="415"/>
      <c r="Y1779" s="417"/>
      <c r="Z1779" s="415"/>
      <c r="AA1779" s="417"/>
      <c r="AB1779" s="62"/>
      <c r="AC1779" s="62"/>
      <c r="AD1779" s="62"/>
      <c r="AE1779" s="62"/>
      <c r="AF1779" s="62"/>
      <c r="AG1779" s="62"/>
      <c r="AH1779" s="62"/>
    </row>
    <row r="1780" spans="14:34">
      <c r="N1780" s="415"/>
      <c r="O1780" s="417"/>
      <c r="P1780" s="415"/>
      <c r="Q1780" s="418"/>
      <c r="R1780" s="62"/>
      <c r="S1780" s="62"/>
      <c r="T1780" s="62"/>
      <c r="U1780" s="62"/>
      <c r="V1780" s="417"/>
      <c r="W1780" s="62"/>
      <c r="X1780" s="415"/>
      <c r="Y1780" s="417"/>
      <c r="Z1780" s="415"/>
      <c r="AA1780" s="417"/>
      <c r="AB1780" s="62"/>
      <c r="AC1780" s="62"/>
      <c r="AD1780" s="62"/>
      <c r="AE1780" s="62"/>
      <c r="AF1780" s="62"/>
      <c r="AG1780" s="62"/>
      <c r="AH1780" s="62"/>
    </row>
    <row r="1781" spans="14:34">
      <c r="N1781" s="415"/>
      <c r="O1781" s="417"/>
      <c r="P1781" s="415"/>
      <c r="Q1781" s="418"/>
      <c r="R1781" s="62"/>
      <c r="S1781" s="62"/>
      <c r="T1781" s="62"/>
      <c r="U1781" s="62"/>
      <c r="V1781" s="417"/>
      <c r="W1781" s="62"/>
      <c r="X1781" s="415"/>
      <c r="Y1781" s="417"/>
      <c r="Z1781" s="415"/>
      <c r="AA1781" s="417"/>
      <c r="AB1781" s="62"/>
      <c r="AC1781" s="62"/>
      <c r="AD1781" s="62"/>
      <c r="AE1781" s="62"/>
      <c r="AF1781" s="62"/>
      <c r="AG1781" s="62"/>
      <c r="AH1781" s="62"/>
    </row>
    <row r="1782" spans="14:34">
      <c r="N1782" s="415"/>
      <c r="O1782" s="417"/>
      <c r="P1782" s="415"/>
      <c r="Q1782" s="418"/>
      <c r="R1782" s="62"/>
      <c r="S1782" s="62"/>
      <c r="T1782" s="62"/>
      <c r="U1782" s="62"/>
      <c r="V1782" s="417"/>
      <c r="W1782" s="62"/>
      <c r="X1782" s="415"/>
      <c r="Y1782" s="417"/>
      <c r="Z1782" s="415"/>
      <c r="AA1782" s="417"/>
      <c r="AB1782" s="62"/>
      <c r="AC1782" s="62"/>
      <c r="AD1782" s="62"/>
      <c r="AE1782" s="62"/>
      <c r="AF1782" s="62"/>
      <c r="AG1782" s="62"/>
      <c r="AH1782" s="62"/>
    </row>
    <row r="1783" spans="14:34">
      <c r="N1783" s="415"/>
      <c r="O1783" s="417"/>
      <c r="P1783" s="415"/>
      <c r="Q1783" s="418"/>
      <c r="R1783" s="62"/>
      <c r="S1783" s="62"/>
      <c r="T1783" s="62"/>
      <c r="U1783" s="62"/>
      <c r="V1783" s="417"/>
      <c r="W1783" s="62"/>
      <c r="X1783" s="415"/>
      <c r="Y1783" s="417"/>
      <c r="Z1783" s="415"/>
      <c r="AA1783" s="417"/>
      <c r="AB1783" s="62"/>
      <c r="AC1783" s="62"/>
      <c r="AD1783" s="62"/>
      <c r="AE1783" s="62"/>
      <c r="AF1783" s="62"/>
      <c r="AG1783" s="62"/>
      <c r="AH1783" s="62"/>
    </row>
    <row r="1784" spans="14:34">
      <c r="N1784" s="415"/>
      <c r="O1784" s="417"/>
      <c r="P1784" s="415"/>
      <c r="Q1784" s="418"/>
      <c r="R1784" s="62"/>
      <c r="S1784" s="62"/>
      <c r="T1784" s="62"/>
      <c r="U1784" s="62"/>
      <c r="V1784" s="417"/>
      <c r="W1784" s="62"/>
      <c r="X1784" s="415"/>
      <c r="Y1784" s="417"/>
      <c r="Z1784" s="415"/>
      <c r="AA1784" s="417"/>
      <c r="AB1784" s="62"/>
      <c r="AC1784" s="62"/>
      <c r="AD1784" s="62"/>
      <c r="AE1784" s="62"/>
      <c r="AF1784" s="62"/>
      <c r="AG1784" s="62"/>
      <c r="AH1784" s="62"/>
    </row>
    <row r="1785" spans="14:34">
      <c r="N1785" s="415"/>
      <c r="O1785" s="417"/>
      <c r="P1785" s="415"/>
      <c r="Q1785" s="418"/>
      <c r="R1785" s="62"/>
      <c r="S1785" s="62"/>
      <c r="T1785" s="62"/>
      <c r="U1785" s="62"/>
      <c r="V1785" s="417"/>
      <c r="W1785" s="62"/>
      <c r="X1785" s="415"/>
      <c r="Y1785" s="417"/>
      <c r="Z1785" s="415"/>
      <c r="AA1785" s="417"/>
      <c r="AB1785" s="62"/>
      <c r="AC1785" s="62"/>
      <c r="AD1785" s="62"/>
      <c r="AE1785" s="62"/>
      <c r="AF1785" s="62"/>
      <c r="AG1785" s="62"/>
      <c r="AH1785" s="62"/>
    </row>
    <row r="1786" spans="14:34">
      <c r="N1786" s="415"/>
      <c r="O1786" s="417"/>
      <c r="P1786" s="415"/>
      <c r="Q1786" s="418"/>
      <c r="R1786" s="62"/>
      <c r="S1786" s="62"/>
      <c r="T1786" s="62"/>
      <c r="U1786" s="62"/>
      <c r="V1786" s="417"/>
      <c r="W1786" s="62"/>
      <c r="X1786" s="415"/>
      <c r="Y1786" s="417"/>
      <c r="Z1786" s="415"/>
      <c r="AA1786" s="417"/>
      <c r="AB1786" s="62"/>
      <c r="AC1786" s="62"/>
      <c r="AD1786" s="62"/>
      <c r="AE1786" s="62"/>
      <c r="AF1786" s="62"/>
      <c r="AG1786" s="62"/>
      <c r="AH1786" s="62"/>
    </row>
    <row r="1787" spans="14:34">
      <c r="N1787" s="415"/>
      <c r="O1787" s="417"/>
      <c r="P1787" s="415"/>
      <c r="Q1787" s="418"/>
      <c r="R1787" s="62"/>
      <c r="S1787" s="62"/>
      <c r="T1787" s="62"/>
      <c r="U1787" s="62"/>
      <c r="V1787" s="417"/>
      <c r="W1787" s="62"/>
      <c r="X1787" s="415"/>
      <c r="Y1787" s="417"/>
      <c r="Z1787" s="415"/>
      <c r="AA1787" s="417"/>
      <c r="AB1787" s="62"/>
      <c r="AC1787" s="62"/>
      <c r="AD1787" s="62"/>
      <c r="AE1787" s="62"/>
      <c r="AF1787" s="62"/>
      <c r="AG1787" s="62"/>
      <c r="AH1787" s="62"/>
    </row>
    <row r="1788" spans="14:34">
      <c r="N1788" s="415"/>
      <c r="O1788" s="417"/>
      <c r="P1788" s="415"/>
      <c r="Q1788" s="418"/>
      <c r="R1788" s="62"/>
      <c r="S1788" s="62"/>
      <c r="T1788" s="62"/>
      <c r="U1788" s="62"/>
      <c r="V1788" s="417"/>
      <c r="W1788" s="62"/>
      <c r="X1788" s="415"/>
      <c r="Y1788" s="417"/>
      <c r="Z1788" s="415"/>
      <c r="AA1788" s="417"/>
      <c r="AB1788" s="62"/>
      <c r="AC1788" s="62"/>
      <c r="AD1788" s="62"/>
      <c r="AE1788" s="62"/>
      <c r="AF1788" s="62"/>
      <c r="AG1788" s="62"/>
      <c r="AH1788" s="62"/>
    </row>
    <row r="1789" spans="14:34">
      <c r="N1789" s="415"/>
      <c r="O1789" s="417"/>
      <c r="P1789" s="415"/>
      <c r="Q1789" s="418"/>
      <c r="R1789" s="62"/>
      <c r="S1789" s="62"/>
      <c r="T1789" s="62"/>
      <c r="U1789" s="62"/>
      <c r="V1789" s="417"/>
      <c r="W1789" s="62"/>
      <c r="X1789" s="415"/>
      <c r="Y1789" s="417"/>
      <c r="Z1789" s="415"/>
      <c r="AA1789" s="417"/>
      <c r="AB1789" s="62"/>
      <c r="AC1789" s="62"/>
      <c r="AD1789" s="62"/>
      <c r="AE1789" s="62"/>
      <c r="AF1789" s="62"/>
      <c r="AG1789" s="62"/>
      <c r="AH1789" s="62"/>
    </row>
    <row r="1790" spans="14:34">
      <c r="N1790" s="415"/>
      <c r="O1790" s="417"/>
      <c r="P1790" s="415"/>
      <c r="Q1790" s="418"/>
      <c r="R1790" s="62"/>
      <c r="S1790" s="62"/>
      <c r="T1790" s="62"/>
      <c r="U1790" s="62"/>
      <c r="V1790" s="417"/>
      <c r="W1790" s="62"/>
      <c r="X1790" s="415"/>
      <c r="Y1790" s="417"/>
      <c r="Z1790" s="415"/>
      <c r="AA1790" s="417"/>
      <c r="AB1790" s="62"/>
      <c r="AC1790" s="62"/>
      <c r="AD1790" s="62"/>
      <c r="AE1790" s="62"/>
      <c r="AF1790" s="62"/>
      <c r="AG1790" s="62"/>
      <c r="AH1790" s="62"/>
    </row>
    <row r="1791" spans="14:34">
      <c r="N1791" s="415"/>
      <c r="O1791" s="417"/>
      <c r="P1791" s="415"/>
      <c r="Q1791" s="418"/>
      <c r="R1791" s="62"/>
      <c r="S1791" s="62"/>
      <c r="T1791" s="62"/>
      <c r="U1791" s="62"/>
      <c r="V1791" s="417"/>
      <c r="W1791" s="62"/>
      <c r="X1791" s="415"/>
      <c r="Y1791" s="417"/>
      <c r="Z1791" s="415"/>
      <c r="AA1791" s="417"/>
      <c r="AB1791" s="62"/>
      <c r="AC1791" s="62"/>
      <c r="AD1791" s="62"/>
      <c r="AE1791" s="62"/>
      <c r="AF1791" s="62"/>
      <c r="AG1791" s="62"/>
      <c r="AH1791" s="62"/>
    </row>
    <row r="1792" spans="14:34">
      <c r="N1792" s="415"/>
      <c r="O1792" s="417"/>
      <c r="P1792" s="415"/>
      <c r="Q1792" s="418"/>
      <c r="R1792" s="62"/>
      <c r="S1792" s="62"/>
      <c r="T1792" s="62"/>
      <c r="U1792" s="62"/>
      <c r="V1792" s="417"/>
      <c r="W1792" s="62"/>
      <c r="X1792" s="415"/>
      <c r="Y1792" s="417"/>
      <c r="Z1792" s="415"/>
      <c r="AA1792" s="417"/>
      <c r="AB1792" s="62"/>
      <c r="AC1792" s="62"/>
      <c r="AD1792" s="62"/>
      <c r="AE1792" s="62"/>
      <c r="AF1792" s="62"/>
      <c r="AG1792" s="62"/>
      <c r="AH1792" s="62"/>
    </row>
    <row r="1793" spans="14:34">
      <c r="N1793" s="415"/>
      <c r="O1793" s="417"/>
      <c r="P1793" s="415"/>
      <c r="Q1793" s="418"/>
      <c r="R1793" s="62"/>
      <c r="S1793" s="62"/>
      <c r="T1793" s="62"/>
      <c r="U1793" s="62"/>
      <c r="V1793" s="417"/>
      <c r="W1793" s="62"/>
      <c r="X1793" s="415"/>
      <c r="Y1793" s="417"/>
      <c r="Z1793" s="415"/>
      <c r="AA1793" s="417"/>
      <c r="AB1793" s="62"/>
      <c r="AC1793" s="62"/>
      <c r="AD1793" s="62"/>
      <c r="AE1793" s="62"/>
      <c r="AF1793" s="62"/>
      <c r="AG1793" s="62"/>
      <c r="AH1793" s="62"/>
    </row>
    <row r="1794" spans="14:34">
      <c r="N1794" s="415"/>
      <c r="O1794" s="417"/>
      <c r="P1794" s="415"/>
      <c r="Q1794" s="418"/>
      <c r="R1794" s="62"/>
      <c r="S1794" s="62"/>
      <c r="T1794" s="62"/>
      <c r="U1794" s="62"/>
      <c r="V1794" s="417"/>
      <c r="W1794" s="62"/>
      <c r="X1794" s="415"/>
      <c r="Y1794" s="417"/>
      <c r="Z1794" s="415"/>
      <c r="AA1794" s="417"/>
      <c r="AB1794" s="62"/>
      <c r="AC1794" s="62"/>
      <c r="AD1794" s="62"/>
      <c r="AE1794" s="62"/>
      <c r="AF1794" s="62"/>
      <c r="AG1794" s="62"/>
      <c r="AH1794" s="62"/>
    </row>
    <row r="1795" spans="14:34">
      <c r="N1795" s="415"/>
      <c r="O1795" s="417"/>
      <c r="P1795" s="415"/>
      <c r="Q1795" s="418"/>
      <c r="R1795" s="62"/>
      <c r="S1795" s="62"/>
      <c r="T1795" s="62"/>
      <c r="U1795" s="62"/>
      <c r="V1795" s="417"/>
      <c r="W1795" s="62"/>
      <c r="X1795" s="415"/>
      <c r="Y1795" s="417"/>
      <c r="Z1795" s="415"/>
      <c r="AA1795" s="417"/>
      <c r="AB1795" s="62"/>
      <c r="AC1795" s="62"/>
      <c r="AD1795" s="62"/>
      <c r="AE1795" s="62"/>
      <c r="AF1795" s="62"/>
      <c r="AG1795" s="62"/>
      <c r="AH1795" s="62"/>
    </row>
    <row r="1796" spans="14:34">
      <c r="N1796" s="415"/>
      <c r="O1796" s="417"/>
      <c r="P1796" s="415"/>
      <c r="Q1796" s="418"/>
      <c r="R1796" s="62"/>
      <c r="S1796" s="62"/>
      <c r="T1796" s="62"/>
      <c r="U1796" s="62"/>
      <c r="V1796" s="417"/>
      <c r="W1796" s="62"/>
      <c r="X1796" s="415"/>
      <c r="Y1796" s="417"/>
      <c r="Z1796" s="415"/>
      <c r="AA1796" s="417"/>
      <c r="AB1796" s="62"/>
      <c r="AC1796" s="62"/>
      <c r="AD1796" s="62"/>
      <c r="AE1796" s="62"/>
      <c r="AF1796" s="62"/>
      <c r="AG1796" s="62"/>
      <c r="AH1796" s="62"/>
    </row>
    <row r="1797" spans="14:34">
      <c r="N1797" s="415"/>
      <c r="O1797" s="417"/>
      <c r="P1797" s="415"/>
      <c r="Q1797" s="418"/>
      <c r="R1797" s="62"/>
      <c r="S1797" s="62"/>
      <c r="T1797" s="62"/>
      <c r="U1797" s="62"/>
      <c r="V1797" s="417"/>
      <c r="W1797" s="62"/>
      <c r="X1797" s="415"/>
      <c r="Y1797" s="417"/>
      <c r="Z1797" s="415"/>
      <c r="AA1797" s="417"/>
      <c r="AB1797" s="62"/>
      <c r="AC1797" s="62"/>
      <c r="AD1797" s="62"/>
      <c r="AE1797" s="62"/>
      <c r="AF1797" s="62"/>
      <c r="AG1797" s="62"/>
      <c r="AH1797" s="62"/>
    </row>
    <row r="1798" spans="14:34">
      <c r="N1798" s="415"/>
      <c r="O1798" s="417"/>
      <c r="P1798" s="415"/>
      <c r="Q1798" s="418"/>
      <c r="R1798" s="62"/>
      <c r="S1798" s="62"/>
      <c r="T1798" s="62"/>
      <c r="U1798" s="62"/>
      <c r="V1798" s="417"/>
      <c r="W1798" s="62"/>
      <c r="X1798" s="415"/>
      <c r="Y1798" s="417"/>
      <c r="Z1798" s="415"/>
      <c r="AA1798" s="417"/>
      <c r="AB1798" s="62"/>
      <c r="AC1798" s="62"/>
      <c r="AD1798" s="62"/>
      <c r="AE1798" s="62"/>
      <c r="AF1798" s="62"/>
      <c r="AG1798" s="62"/>
      <c r="AH1798" s="62"/>
    </row>
    <row r="1799" spans="14:34">
      <c r="N1799" s="415"/>
      <c r="O1799" s="417"/>
      <c r="P1799" s="415"/>
      <c r="Q1799" s="418"/>
      <c r="R1799" s="62"/>
      <c r="S1799" s="62"/>
      <c r="T1799" s="62"/>
      <c r="U1799" s="62"/>
      <c r="V1799" s="417"/>
      <c r="W1799" s="62"/>
      <c r="X1799" s="415"/>
      <c r="Y1799" s="417"/>
      <c r="Z1799" s="415"/>
      <c r="AA1799" s="417"/>
      <c r="AB1799" s="62"/>
      <c r="AC1799" s="62"/>
      <c r="AD1799" s="62"/>
      <c r="AE1799" s="62"/>
      <c r="AF1799" s="62"/>
      <c r="AG1799" s="62"/>
      <c r="AH1799" s="62"/>
    </row>
    <row r="1800" spans="14:34">
      <c r="N1800" s="415"/>
      <c r="O1800" s="417"/>
      <c r="P1800" s="415"/>
      <c r="Q1800" s="418"/>
      <c r="R1800" s="62"/>
      <c r="S1800" s="62"/>
      <c r="T1800" s="62"/>
      <c r="U1800" s="62"/>
      <c r="V1800" s="417"/>
      <c r="W1800" s="62"/>
      <c r="X1800" s="415"/>
      <c r="Y1800" s="417"/>
      <c r="Z1800" s="415"/>
      <c r="AA1800" s="417"/>
      <c r="AB1800" s="62"/>
      <c r="AC1800" s="62"/>
      <c r="AD1800" s="62"/>
      <c r="AE1800" s="62"/>
      <c r="AF1800" s="62"/>
      <c r="AG1800" s="62"/>
      <c r="AH1800" s="62"/>
    </row>
    <row r="1801" spans="14:34">
      <c r="N1801" s="415"/>
      <c r="O1801" s="417"/>
      <c r="P1801" s="415"/>
      <c r="Q1801" s="418"/>
      <c r="R1801" s="62"/>
      <c r="S1801" s="62"/>
      <c r="T1801" s="62"/>
      <c r="U1801" s="62"/>
      <c r="V1801" s="417"/>
      <c r="W1801" s="62"/>
      <c r="X1801" s="415"/>
      <c r="Y1801" s="417"/>
      <c r="Z1801" s="415"/>
      <c r="AA1801" s="417"/>
      <c r="AB1801" s="62"/>
      <c r="AC1801" s="62"/>
      <c r="AD1801" s="62"/>
      <c r="AE1801" s="62"/>
      <c r="AF1801" s="62"/>
      <c r="AG1801" s="62"/>
      <c r="AH1801" s="62"/>
    </row>
    <row r="1802" spans="14:34">
      <c r="N1802" s="415"/>
      <c r="O1802" s="417"/>
      <c r="P1802" s="415"/>
      <c r="Q1802" s="418"/>
      <c r="R1802" s="62"/>
      <c r="S1802" s="62"/>
      <c r="T1802" s="62"/>
      <c r="U1802" s="62"/>
      <c r="V1802" s="417"/>
      <c r="W1802" s="62"/>
      <c r="X1802" s="415"/>
      <c r="Y1802" s="417"/>
      <c r="Z1802" s="415"/>
      <c r="AA1802" s="417"/>
      <c r="AB1802" s="62"/>
      <c r="AC1802" s="62"/>
      <c r="AD1802" s="62"/>
      <c r="AE1802" s="62"/>
      <c r="AF1802" s="62"/>
      <c r="AG1802" s="62"/>
      <c r="AH1802" s="62"/>
    </row>
    <row r="1803" spans="14:34">
      <c r="N1803" s="415"/>
      <c r="O1803" s="417"/>
      <c r="P1803" s="415"/>
      <c r="Q1803" s="418"/>
      <c r="R1803" s="62"/>
      <c r="S1803" s="62"/>
      <c r="T1803" s="62"/>
      <c r="U1803" s="62"/>
      <c r="V1803" s="417"/>
      <c r="W1803" s="62"/>
      <c r="X1803" s="415"/>
      <c r="Y1803" s="417"/>
      <c r="Z1803" s="415"/>
      <c r="AA1803" s="417"/>
      <c r="AB1803" s="62"/>
      <c r="AC1803" s="62"/>
      <c r="AD1803" s="62"/>
      <c r="AE1803" s="62"/>
      <c r="AF1803" s="62"/>
      <c r="AG1803" s="62"/>
      <c r="AH1803" s="62"/>
    </row>
    <row r="1804" spans="14:34">
      <c r="N1804" s="415"/>
      <c r="O1804" s="417"/>
      <c r="P1804" s="415"/>
      <c r="Q1804" s="418"/>
      <c r="R1804" s="62"/>
      <c r="S1804" s="62"/>
      <c r="T1804" s="62"/>
      <c r="U1804" s="62"/>
      <c r="V1804" s="417"/>
      <c r="W1804" s="62"/>
      <c r="X1804" s="415"/>
      <c r="Y1804" s="417"/>
      <c r="Z1804" s="415"/>
      <c r="AA1804" s="417"/>
      <c r="AB1804" s="62"/>
      <c r="AC1804" s="62"/>
      <c r="AD1804" s="62"/>
      <c r="AE1804" s="62"/>
      <c r="AF1804" s="62"/>
      <c r="AG1804" s="62"/>
      <c r="AH1804" s="62"/>
    </row>
    <row r="1805" spans="14:34">
      <c r="N1805" s="415"/>
      <c r="O1805" s="417"/>
      <c r="P1805" s="415"/>
      <c r="Q1805" s="418"/>
      <c r="R1805" s="62"/>
      <c r="S1805" s="62"/>
      <c r="T1805" s="62"/>
      <c r="U1805" s="62"/>
      <c r="V1805" s="417"/>
      <c r="W1805" s="62"/>
      <c r="X1805" s="415"/>
      <c r="Y1805" s="417"/>
      <c r="Z1805" s="415"/>
      <c r="AA1805" s="417"/>
      <c r="AB1805" s="62"/>
      <c r="AC1805" s="62"/>
      <c r="AD1805" s="62"/>
      <c r="AE1805" s="62"/>
      <c r="AF1805" s="62"/>
      <c r="AG1805" s="62"/>
      <c r="AH1805" s="62"/>
    </row>
    <row r="1806" spans="14:34">
      <c r="N1806" s="415"/>
      <c r="O1806" s="417"/>
      <c r="P1806" s="415"/>
      <c r="Q1806" s="418"/>
      <c r="R1806" s="62"/>
      <c r="S1806" s="62"/>
      <c r="T1806" s="62"/>
      <c r="U1806" s="62"/>
      <c r="V1806" s="417"/>
      <c r="W1806" s="62"/>
      <c r="X1806" s="415"/>
      <c r="Y1806" s="417"/>
      <c r="Z1806" s="415"/>
      <c r="AA1806" s="417"/>
      <c r="AB1806" s="62"/>
      <c r="AC1806" s="62"/>
      <c r="AD1806" s="62"/>
      <c r="AE1806" s="62"/>
      <c r="AF1806" s="62"/>
      <c r="AG1806" s="62"/>
      <c r="AH1806" s="62"/>
    </row>
    <row r="1807" spans="14:34">
      <c r="N1807" s="415"/>
      <c r="O1807" s="417"/>
      <c r="P1807" s="415"/>
      <c r="Q1807" s="418"/>
      <c r="R1807" s="62"/>
      <c r="S1807" s="62"/>
      <c r="T1807" s="62"/>
      <c r="U1807" s="62"/>
      <c r="V1807" s="417"/>
      <c r="W1807" s="62"/>
      <c r="X1807" s="415"/>
      <c r="Y1807" s="417"/>
      <c r="Z1807" s="415"/>
      <c r="AA1807" s="417"/>
      <c r="AB1807" s="62"/>
      <c r="AC1807" s="62"/>
      <c r="AD1807" s="62"/>
      <c r="AE1807" s="62"/>
      <c r="AF1807" s="62"/>
      <c r="AG1807" s="62"/>
      <c r="AH1807" s="62"/>
    </row>
    <row r="1808" spans="14:34">
      <c r="N1808" s="415"/>
      <c r="O1808" s="417"/>
      <c r="P1808" s="415"/>
      <c r="Q1808" s="418"/>
      <c r="R1808" s="62"/>
      <c r="S1808" s="62"/>
      <c r="T1808" s="62"/>
      <c r="U1808" s="62"/>
      <c r="V1808" s="417"/>
      <c r="W1808" s="62"/>
      <c r="X1808" s="415"/>
      <c r="Y1808" s="417"/>
      <c r="Z1808" s="415"/>
      <c r="AA1808" s="417"/>
      <c r="AB1808" s="62"/>
      <c r="AC1808" s="62"/>
      <c r="AD1808" s="62"/>
      <c r="AE1808" s="62"/>
      <c r="AF1808" s="62"/>
      <c r="AG1808" s="62"/>
      <c r="AH1808" s="62"/>
    </row>
    <row r="1809" spans="14:34">
      <c r="N1809" s="415"/>
      <c r="O1809" s="417"/>
      <c r="P1809" s="415"/>
      <c r="Q1809" s="418"/>
      <c r="R1809" s="62"/>
      <c r="S1809" s="62"/>
      <c r="T1809" s="62"/>
      <c r="U1809" s="62"/>
      <c r="V1809" s="417"/>
      <c r="W1809" s="62"/>
      <c r="X1809" s="415"/>
      <c r="Y1809" s="417"/>
      <c r="Z1809" s="415"/>
      <c r="AA1809" s="417"/>
      <c r="AB1809" s="62"/>
      <c r="AC1809" s="62"/>
      <c r="AD1809" s="62"/>
      <c r="AE1809" s="62"/>
      <c r="AF1809" s="62"/>
      <c r="AG1809" s="62"/>
      <c r="AH1809" s="62"/>
    </row>
    <row r="1810" spans="14:34">
      <c r="N1810" s="415"/>
      <c r="O1810" s="417"/>
      <c r="P1810" s="415"/>
      <c r="Q1810" s="418"/>
      <c r="R1810" s="62"/>
      <c r="S1810" s="62"/>
      <c r="T1810" s="62"/>
      <c r="U1810" s="62"/>
      <c r="V1810" s="417"/>
      <c r="W1810" s="62"/>
      <c r="X1810" s="415"/>
      <c r="Y1810" s="417"/>
      <c r="Z1810" s="415"/>
      <c r="AA1810" s="417"/>
      <c r="AB1810" s="62"/>
      <c r="AC1810" s="62"/>
      <c r="AD1810" s="62"/>
      <c r="AE1810" s="62"/>
      <c r="AF1810" s="62"/>
      <c r="AG1810" s="62"/>
      <c r="AH1810" s="62"/>
    </row>
    <row r="1811" spans="14:34">
      <c r="N1811" s="415"/>
      <c r="O1811" s="417"/>
      <c r="P1811" s="415"/>
      <c r="Q1811" s="418"/>
      <c r="R1811" s="62"/>
      <c r="S1811" s="62"/>
      <c r="T1811" s="62"/>
      <c r="U1811" s="62"/>
      <c r="V1811" s="417"/>
      <c r="W1811" s="62"/>
      <c r="X1811" s="415"/>
      <c r="Y1811" s="417"/>
      <c r="Z1811" s="415"/>
      <c r="AA1811" s="417"/>
      <c r="AB1811" s="62"/>
      <c r="AC1811" s="62"/>
      <c r="AD1811" s="62"/>
      <c r="AE1811" s="62"/>
      <c r="AF1811" s="62"/>
      <c r="AG1811" s="62"/>
      <c r="AH1811" s="62"/>
    </row>
    <row r="1812" spans="14:34">
      <c r="N1812" s="415"/>
      <c r="O1812" s="417"/>
      <c r="P1812" s="415"/>
      <c r="Q1812" s="418"/>
      <c r="R1812" s="62"/>
      <c r="S1812" s="62"/>
      <c r="T1812" s="62"/>
      <c r="U1812" s="62"/>
      <c r="V1812" s="417"/>
      <c r="W1812" s="62"/>
      <c r="X1812" s="415"/>
      <c r="Y1812" s="417"/>
      <c r="Z1812" s="415"/>
      <c r="AA1812" s="417"/>
      <c r="AB1812" s="62"/>
      <c r="AC1812" s="62"/>
      <c r="AD1812" s="62"/>
      <c r="AE1812" s="62"/>
      <c r="AF1812" s="62"/>
      <c r="AG1812" s="62"/>
      <c r="AH1812" s="62"/>
    </row>
    <row r="1813" spans="14:34">
      <c r="N1813" s="415"/>
      <c r="O1813" s="417"/>
      <c r="P1813" s="415"/>
      <c r="Q1813" s="418"/>
      <c r="R1813" s="62"/>
      <c r="S1813" s="62"/>
      <c r="T1813" s="62"/>
      <c r="U1813" s="62"/>
      <c r="V1813" s="417"/>
      <c r="W1813" s="62"/>
      <c r="X1813" s="415"/>
      <c r="Y1813" s="417"/>
      <c r="Z1813" s="415"/>
      <c r="AA1813" s="417"/>
      <c r="AB1813" s="62"/>
      <c r="AC1813" s="62"/>
      <c r="AD1813" s="62"/>
      <c r="AE1813" s="62"/>
      <c r="AF1813" s="62"/>
      <c r="AG1813" s="62"/>
      <c r="AH1813" s="62"/>
    </row>
    <row r="1814" spans="14:34">
      <c r="N1814" s="415"/>
      <c r="O1814" s="417"/>
      <c r="P1814" s="415"/>
      <c r="Q1814" s="418"/>
      <c r="R1814" s="62"/>
      <c r="S1814" s="62"/>
      <c r="T1814" s="62"/>
      <c r="U1814" s="62"/>
      <c r="V1814" s="417"/>
      <c r="W1814" s="62"/>
      <c r="X1814" s="415"/>
      <c r="Y1814" s="417"/>
      <c r="Z1814" s="415"/>
      <c r="AA1814" s="417"/>
      <c r="AB1814" s="62"/>
      <c r="AC1814" s="62"/>
      <c r="AD1814" s="62"/>
      <c r="AE1814" s="62"/>
      <c r="AF1814" s="62"/>
      <c r="AG1814" s="62"/>
      <c r="AH1814" s="62"/>
    </row>
    <row r="1815" spans="14:34">
      <c r="N1815" s="415"/>
      <c r="O1815" s="417"/>
      <c r="P1815" s="415"/>
      <c r="Q1815" s="418"/>
      <c r="R1815" s="62"/>
      <c r="S1815" s="62"/>
      <c r="T1815" s="62"/>
      <c r="U1815" s="62"/>
      <c r="V1815" s="417"/>
      <c r="W1815" s="62"/>
      <c r="X1815" s="415"/>
      <c r="Y1815" s="417"/>
      <c r="Z1815" s="415"/>
      <c r="AA1815" s="417"/>
      <c r="AB1815" s="62"/>
      <c r="AC1815" s="62"/>
      <c r="AD1815" s="62"/>
      <c r="AE1815" s="62"/>
      <c r="AF1815" s="62"/>
      <c r="AG1815" s="62"/>
      <c r="AH1815" s="62"/>
    </row>
    <row r="1816" spans="14:34">
      <c r="N1816" s="415"/>
      <c r="O1816" s="417"/>
      <c r="P1816" s="415"/>
      <c r="Q1816" s="418"/>
      <c r="R1816" s="62"/>
      <c r="S1816" s="62"/>
      <c r="T1816" s="62"/>
      <c r="U1816" s="62"/>
      <c r="V1816" s="417"/>
      <c r="W1816" s="62"/>
      <c r="X1816" s="415"/>
      <c r="Y1816" s="417"/>
      <c r="Z1816" s="415"/>
      <c r="AA1816" s="417"/>
      <c r="AB1816" s="62"/>
      <c r="AC1816" s="62"/>
      <c r="AD1816" s="62"/>
      <c r="AE1816" s="62"/>
      <c r="AF1816" s="62"/>
      <c r="AG1816" s="62"/>
      <c r="AH1816" s="62"/>
    </row>
    <row r="1817" spans="14:34">
      <c r="N1817" s="415"/>
      <c r="O1817" s="417"/>
      <c r="P1817" s="415"/>
      <c r="Q1817" s="418"/>
      <c r="R1817" s="62"/>
      <c r="S1817" s="62"/>
      <c r="T1817" s="62"/>
      <c r="U1817" s="62"/>
      <c r="V1817" s="417"/>
      <c r="W1817" s="62"/>
      <c r="X1817" s="415"/>
      <c r="Y1817" s="417"/>
      <c r="Z1817" s="415"/>
      <c r="AA1817" s="417"/>
      <c r="AB1817" s="62"/>
      <c r="AC1817" s="62"/>
      <c r="AD1817" s="62"/>
      <c r="AE1817" s="62"/>
      <c r="AF1817" s="62"/>
      <c r="AG1817" s="62"/>
      <c r="AH1817" s="62"/>
    </row>
    <row r="1818" spans="14:34">
      <c r="N1818" s="415"/>
      <c r="O1818" s="417"/>
      <c r="P1818" s="415"/>
      <c r="Q1818" s="418"/>
      <c r="R1818" s="62"/>
      <c r="S1818" s="62"/>
      <c r="T1818" s="62"/>
      <c r="U1818" s="62"/>
      <c r="V1818" s="417"/>
      <c r="W1818" s="62"/>
      <c r="X1818" s="415"/>
      <c r="Y1818" s="417"/>
      <c r="Z1818" s="415"/>
      <c r="AA1818" s="417"/>
      <c r="AB1818" s="62"/>
      <c r="AC1818" s="62"/>
      <c r="AD1818" s="62"/>
      <c r="AE1818" s="62"/>
      <c r="AF1818" s="62"/>
      <c r="AG1818" s="62"/>
      <c r="AH1818" s="62"/>
    </row>
    <row r="1819" spans="14:34">
      <c r="N1819" s="415"/>
      <c r="O1819" s="417"/>
      <c r="P1819" s="415"/>
      <c r="Q1819" s="418"/>
      <c r="R1819" s="62"/>
      <c r="S1819" s="62"/>
      <c r="T1819" s="62"/>
      <c r="U1819" s="62"/>
      <c r="V1819" s="417"/>
      <c r="W1819" s="62"/>
      <c r="X1819" s="415"/>
      <c r="Y1819" s="417"/>
      <c r="Z1819" s="415"/>
      <c r="AA1819" s="417"/>
      <c r="AB1819" s="62"/>
      <c r="AC1819" s="62"/>
      <c r="AD1819" s="62"/>
      <c r="AE1819" s="62"/>
      <c r="AF1819" s="62"/>
      <c r="AG1819" s="62"/>
      <c r="AH1819" s="62"/>
    </row>
    <row r="1820" spans="14:34">
      <c r="N1820" s="415"/>
      <c r="O1820" s="417"/>
      <c r="P1820" s="415"/>
      <c r="Q1820" s="418"/>
      <c r="R1820" s="62"/>
      <c r="S1820" s="62"/>
      <c r="T1820" s="62"/>
      <c r="U1820" s="62"/>
      <c r="V1820" s="417"/>
      <c r="W1820" s="62"/>
      <c r="X1820" s="415"/>
      <c r="Y1820" s="417"/>
      <c r="Z1820" s="415"/>
      <c r="AA1820" s="417"/>
      <c r="AB1820" s="62"/>
      <c r="AC1820" s="62"/>
      <c r="AD1820" s="62"/>
      <c r="AE1820" s="62"/>
      <c r="AF1820" s="62"/>
      <c r="AG1820" s="62"/>
      <c r="AH1820" s="62"/>
    </row>
    <row r="1821" spans="14:34">
      <c r="N1821" s="415"/>
      <c r="O1821" s="417"/>
      <c r="P1821" s="415"/>
      <c r="Q1821" s="418"/>
      <c r="R1821" s="62"/>
      <c r="S1821" s="62"/>
      <c r="T1821" s="62"/>
      <c r="U1821" s="62"/>
      <c r="V1821" s="417"/>
      <c r="W1821" s="62"/>
      <c r="X1821" s="415"/>
      <c r="Y1821" s="417"/>
      <c r="Z1821" s="415"/>
      <c r="AA1821" s="417"/>
      <c r="AB1821" s="62"/>
      <c r="AC1821" s="62"/>
      <c r="AD1821" s="62"/>
      <c r="AE1821" s="62"/>
      <c r="AF1821" s="62"/>
      <c r="AG1821" s="62"/>
      <c r="AH1821" s="62"/>
    </row>
    <row r="1822" spans="14:34">
      <c r="N1822" s="415"/>
      <c r="O1822" s="417"/>
      <c r="P1822" s="415"/>
      <c r="Q1822" s="418"/>
      <c r="R1822" s="62"/>
      <c r="S1822" s="62"/>
      <c r="T1822" s="62"/>
      <c r="U1822" s="62"/>
      <c r="V1822" s="417"/>
      <c r="W1822" s="62"/>
      <c r="X1822" s="415"/>
      <c r="Y1822" s="417"/>
      <c r="Z1822" s="415"/>
      <c r="AA1822" s="417"/>
      <c r="AB1822" s="62"/>
      <c r="AC1822" s="62"/>
      <c r="AD1822" s="62"/>
      <c r="AE1822" s="62"/>
      <c r="AF1822" s="62"/>
      <c r="AG1822" s="62"/>
      <c r="AH1822" s="62"/>
    </row>
    <row r="1823" spans="14:34">
      <c r="N1823" s="415"/>
      <c r="O1823" s="417"/>
      <c r="P1823" s="415"/>
      <c r="Q1823" s="418"/>
      <c r="R1823" s="62"/>
      <c r="S1823" s="62"/>
      <c r="T1823" s="62"/>
      <c r="U1823" s="62"/>
      <c r="V1823" s="417"/>
      <c r="W1823" s="62"/>
      <c r="X1823" s="415"/>
      <c r="Y1823" s="417"/>
      <c r="Z1823" s="415"/>
      <c r="AA1823" s="417"/>
      <c r="AB1823" s="62"/>
      <c r="AC1823" s="62"/>
      <c r="AD1823" s="62"/>
      <c r="AE1823" s="62"/>
      <c r="AF1823" s="62"/>
      <c r="AG1823" s="62"/>
      <c r="AH1823" s="62"/>
    </row>
    <row r="1824" spans="14:34">
      <c r="N1824" s="415"/>
      <c r="O1824" s="417"/>
      <c r="P1824" s="415"/>
      <c r="Q1824" s="418"/>
      <c r="R1824" s="62"/>
      <c r="S1824" s="62"/>
      <c r="T1824" s="62"/>
      <c r="U1824" s="62"/>
      <c r="V1824" s="417"/>
      <c r="W1824" s="62"/>
      <c r="X1824" s="415"/>
      <c r="Y1824" s="417"/>
      <c r="Z1824" s="415"/>
      <c r="AA1824" s="417"/>
      <c r="AB1824" s="62"/>
      <c r="AC1824" s="62"/>
      <c r="AD1824" s="62"/>
      <c r="AE1824" s="62"/>
      <c r="AF1824" s="62"/>
      <c r="AG1824" s="62"/>
      <c r="AH1824" s="62"/>
    </row>
    <row r="1825" spans="14:34">
      <c r="N1825" s="415"/>
      <c r="O1825" s="417"/>
      <c r="P1825" s="415"/>
      <c r="Q1825" s="418"/>
      <c r="R1825" s="62"/>
      <c r="S1825" s="62"/>
      <c r="T1825" s="62"/>
      <c r="U1825" s="62"/>
      <c r="V1825" s="417"/>
      <c r="W1825" s="62"/>
      <c r="X1825" s="415"/>
      <c r="Y1825" s="417"/>
      <c r="Z1825" s="415"/>
      <c r="AA1825" s="417"/>
      <c r="AB1825" s="62"/>
      <c r="AC1825" s="62"/>
      <c r="AD1825" s="62"/>
      <c r="AE1825" s="62"/>
      <c r="AF1825" s="62"/>
      <c r="AG1825" s="62"/>
      <c r="AH1825" s="62"/>
    </row>
    <row r="1826" spans="14:34">
      <c r="N1826" s="415"/>
      <c r="O1826" s="417"/>
      <c r="P1826" s="415"/>
      <c r="Q1826" s="418"/>
      <c r="R1826" s="62"/>
      <c r="S1826" s="62"/>
      <c r="T1826" s="62"/>
      <c r="U1826" s="62"/>
      <c r="V1826" s="417"/>
      <c r="W1826" s="62"/>
      <c r="X1826" s="415"/>
      <c r="Y1826" s="417"/>
      <c r="Z1826" s="415"/>
      <c r="AA1826" s="417"/>
      <c r="AB1826" s="62"/>
      <c r="AC1826" s="62"/>
      <c r="AD1826" s="62"/>
      <c r="AE1826" s="62"/>
      <c r="AF1826" s="62"/>
      <c r="AG1826" s="62"/>
      <c r="AH1826" s="62"/>
    </row>
    <row r="1827" spans="14:34">
      <c r="N1827" s="415"/>
      <c r="O1827" s="417"/>
      <c r="P1827" s="415"/>
      <c r="Q1827" s="418"/>
      <c r="R1827" s="62"/>
      <c r="S1827" s="62"/>
      <c r="T1827" s="62"/>
      <c r="U1827" s="62"/>
      <c r="V1827" s="417"/>
      <c r="W1827" s="62"/>
      <c r="X1827" s="415"/>
      <c r="Y1827" s="417"/>
      <c r="Z1827" s="415"/>
      <c r="AA1827" s="417"/>
      <c r="AB1827" s="62"/>
      <c r="AC1827" s="62"/>
      <c r="AD1827" s="62"/>
      <c r="AE1827" s="62"/>
      <c r="AF1827" s="62"/>
      <c r="AG1827" s="62"/>
      <c r="AH1827" s="62"/>
    </row>
    <row r="1828" spans="14:34">
      <c r="N1828" s="415"/>
      <c r="O1828" s="417"/>
      <c r="P1828" s="415"/>
      <c r="Q1828" s="418"/>
      <c r="R1828" s="62"/>
      <c r="S1828" s="62"/>
      <c r="T1828" s="62"/>
      <c r="U1828" s="62"/>
      <c r="V1828" s="417"/>
      <c r="W1828" s="62"/>
      <c r="X1828" s="415"/>
      <c r="Y1828" s="417"/>
      <c r="Z1828" s="415"/>
      <c r="AA1828" s="417"/>
      <c r="AB1828" s="62"/>
      <c r="AC1828" s="62"/>
      <c r="AD1828" s="62"/>
      <c r="AE1828" s="62"/>
      <c r="AF1828" s="62"/>
      <c r="AG1828" s="62"/>
      <c r="AH1828" s="62"/>
    </row>
    <row r="1829" spans="14:34">
      <c r="N1829" s="415"/>
      <c r="O1829" s="417"/>
      <c r="P1829" s="415"/>
      <c r="Q1829" s="418"/>
      <c r="R1829" s="62"/>
      <c r="S1829" s="62"/>
      <c r="T1829" s="62"/>
      <c r="U1829" s="62"/>
      <c r="V1829" s="417"/>
      <c r="W1829" s="62"/>
      <c r="X1829" s="415"/>
      <c r="Y1829" s="417"/>
      <c r="Z1829" s="415"/>
      <c r="AA1829" s="417"/>
      <c r="AB1829" s="62"/>
      <c r="AC1829" s="62"/>
      <c r="AD1829" s="62"/>
      <c r="AE1829" s="62"/>
      <c r="AF1829" s="62"/>
      <c r="AG1829" s="62"/>
      <c r="AH1829" s="62"/>
    </row>
    <row r="1830" spans="14:34">
      <c r="N1830" s="415"/>
      <c r="O1830" s="417"/>
      <c r="P1830" s="415"/>
      <c r="Q1830" s="418"/>
      <c r="R1830" s="62"/>
      <c r="S1830" s="62"/>
      <c r="T1830" s="62"/>
      <c r="U1830" s="62"/>
      <c r="V1830" s="417"/>
      <c r="W1830" s="62"/>
      <c r="X1830" s="415"/>
      <c r="Y1830" s="417"/>
      <c r="Z1830" s="415"/>
      <c r="AA1830" s="417"/>
      <c r="AB1830" s="62"/>
      <c r="AC1830" s="62"/>
      <c r="AD1830" s="62"/>
      <c r="AE1830" s="62"/>
      <c r="AF1830" s="62"/>
      <c r="AG1830" s="62"/>
      <c r="AH1830" s="62"/>
    </row>
    <row r="1831" spans="14:34">
      <c r="N1831" s="415"/>
      <c r="O1831" s="417"/>
      <c r="P1831" s="415"/>
      <c r="Q1831" s="418"/>
      <c r="R1831" s="62"/>
      <c r="S1831" s="62"/>
      <c r="T1831" s="62"/>
      <c r="U1831" s="62"/>
      <c r="V1831" s="417"/>
      <c r="W1831" s="62"/>
      <c r="X1831" s="415"/>
      <c r="Y1831" s="417"/>
      <c r="Z1831" s="415"/>
      <c r="AA1831" s="417"/>
      <c r="AB1831" s="62"/>
      <c r="AC1831" s="62"/>
      <c r="AD1831" s="62"/>
      <c r="AE1831" s="62"/>
      <c r="AF1831" s="62"/>
      <c r="AG1831" s="62"/>
      <c r="AH1831" s="62"/>
    </row>
    <row r="1832" spans="14:34">
      <c r="N1832" s="415"/>
      <c r="O1832" s="417"/>
      <c r="P1832" s="415"/>
      <c r="Q1832" s="418"/>
      <c r="R1832" s="62"/>
      <c r="S1832" s="62"/>
      <c r="T1832" s="62"/>
      <c r="U1832" s="62"/>
      <c r="V1832" s="417"/>
      <c r="W1832" s="62"/>
      <c r="X1832" s="415"/>
      <c r="Y1832" s="417"/>
      <c r="Z1832" s="415"/>
      <c r="AA1832" s="417"/>
      <c r="AB1832" s="62"/>
      <c r="AC1832" s="62"/>
      <c r="AD1832" s="62"/>
      <c r="AE1832" s="62"/>
      <c r="AF1832" s="62"/>
      <c r="AG1832" s="62"/>
      <c r="AH1832" s="62"/>
    </row>
    <row r="1833" spans="14:34">
      <c r="N1833" s="415"/>
      <c r="O1833" s="417"/>
      <c r="P1833" s="415"/>
      <c r="Q1833" s="418"/>
      <c r="R1833" s="62"/>
      <c r="S1833" s="62"/>
      <c r="T1833" s="62"/>
      <c r="U1833" s="62"/>
      <c r="V1833" s="417"/>
      <c r="W1833" s="62"/>
      <c r="X1833" s="415"/>
      <c r="Y1833" s="417"/>
      <c r="Z1833" s="415"/>
      <c r="AA1833" s="417"/>
      <c r="AB1833" s="62"/>
      <c r="AC1833" s="62"/>
      <c r="AD1833" s="62"/>
      <c r="AE1833" s="62"/>
      <c r="AF1833" s="62"/>
      <c r="AG1833" s="62"/>
      <c r="AH1833" s="62"/>
    </row>
    <row r="1834" spans="14:34">
      <c r="N1834" s="415"/>
      <c r="O1834" s="417"/>
      <c r="P1834" s="415"/>
      <c r="Q1834" s="418"/>
      <c r="R1834" s="62"/>
      <c r="S1834" s="62"/>
      <c r="T1834" s="62"/>
      <c r="U1834" s="62"/>
      <c r="V1834" s="417"/>
      <c r="W1834" s="62"/>
      <c r="X1834" s="415"/>
      <c r="Y1834" s="417"/>
      <c r="Z1834" s="415"/>
      <c r="AA1834" s="417"/>
      <c r="AB1834" s="62"/>
      <c r="AC1834" s="62"/>
      <c r="AD1834" s="62"/>
      <c r="AE1834" s="62"/>
      <c r="AF1834" s="62"/>
      <c r="AG1834" s="62"/>
      <c r="AH1834" s="62"/>
    </row>
    <row r="1835" spans="14:34">
      <c r="N1835" s="415"/>
      <c r="O1835" s="417"/>
      <c r="P1835" s="415"/>
      <c r="Q1835" s="418"/>
      <c r="R1835" s="62"/>
      <c r="S1835" s="62"/>
      <c r="T1835" s="62"/>
      <c r="U1835" s="62"/>
      <c r="V1835" s="417"/>
      <c r="W1835" s="62"/>
      <c r="X1835" s="415"/>
      <c r="Y1835" s="417"/>
      <c r="Z1835" s="415"/>
      <c r="AA1835" s="417"/>
      <c r="AB1835" s="62"/>
      <c r="AC1835" s="62"/>
      <c r="AD1835" s="62"/>
      <c r="AE1835" s="62"/>
      <c r="AF1835" s="62"/>
      <c r="AG1835" s="62"/>
      <c r="AH1835" s="62"/>
    </row>
    <row r="1836" spans="14:34">
      <c r="N1836" s="415"/>
      <c r="O1836" s="417"/>
      <c r="P1836" s="415"/>
      <c r="Q1836" s="418"/>
      <c r="R1836" s="62"/>
      <c r="S1836" s="62"/>
      <c r="T1836" s="62"/>
      <c r="U1836" s="62"/>
      <c r="V1836" s="417"/>
      <c r="W1836" s="62"/>
      <c r="X1836" s="415"/>
      <c r="Y1836" s="417"/>
      <c r="Z1836" s="415"/>
      <c r="AA1836" s="417"/>
      <c r="AB1836" s="62"/>
      <c r="AC1836" s="62"/>
      <c r="AD1836" s="62"/>
      <c r="AE1836" s="62"/>
      <c r="AF1836" s="62"/>
      <c r="AG1836" s="62"/>
      <c r="AH1836" s="62"/>
    </row>
    <row r="1837" spans="14:34">
      <c r="N1837" s="415"/>
      <c r="O1837" s="417"/>
      <c r="P1837" s="415"/>
      <c r="Q1837" s="418"/>
      <c r="R1837" s="62"/>
      <c r="S1837" s="62"/>
      <c r="T1837" s="62"/>
      <c r="U1837" s="62"/>
      <c r="V1837" s="417"/>
      <c r="W1837" s="62"/>
      <c r="X1837" s="415"/>
      <c r="Y1837" s="417"/>
      <c r="Z1837" s="415"/>
      <c r="AA1837" s="417"/>
      <c r="AB1837" s="62"/>
      <c r="AC1837" s="62"/>
      <c r="AD1837" s="62"/>
      <c r="AE1837" s="62"/>
      <c r="AF1837" s="62"/>
      <c r="AG1837" s="62"/>
      <c r="AH1837" s="62"/>
    </row>
    <row r="1838" spans="14:34">
      <c r="N1838" s="415"/>
      <c r="O1838" s="417"/>
      <c r="P1838" s="415"/>
      <c r="Q1838" s="418"/>
      <c r="R1838" s="62"/>
      <c r="S1838" s="62"/>
      <c r="T1838" s="62"/>
      <c r="U1838" s="62"/>
      <c r="V1838" s="417"/>
      <c r="W1838" s="62"/>
      <c r="X1838" s="415"/>
      <c r="Y1838" s="417"/>
      <c r="Z1838" s="415"/>
      <c r="AA1838" s="417"/>
      <c r="AB1838" s="62"/>
      <c r="AC1838" s="62"/>
      <c r="AD1838" s="62"/>
      <c r="AE1838" s="62"/>
      <c r="AF1838" s="62"/>
      <c r="AG1838" s="62"/>
      <c r="AH1838" s="62"/>
    </row>
    <row r="1839" spans="14:34">
      <c r="N1839" s="415"/>
      <c r="O1839" s="417"/>
      <c r="P1839" s="415"/>
      <c r="Q1839" s="418"/>
      <c r="R1839" s="62"/>
      <c r="S1839" s="62"/>
      <c r="T1839" s="62"/>
      <c r="U1839" s="62"/>
      <c r="V1839" s="417"/>
      <c r="W1839" s="62"/>
      <c r="X1839" s="415"/>
      <c r="Y1839" s="417"/>
      <c r="Z1839" s="415"/>
      <c r="AA1839" s="417"/>
      <c r="AB1839" s="62"/>
      <c r="AC1839" s="62"/>
      <c r="AD1839" s="62"/>
      <c r="AE1839" s="62"/>
      <c r="AF1839" s="62"/>
      <c r="AG1839" s="62"/>
      <c r="AH1839" s="62"/>
    </row>
    <row r="1840" spans="14:34">
      <c r="N1840" s="415"/>
      <c r="O1840" s="417"/>
      <c r="P1840" s="415"/>
      <c r="Q1840" s="418"/>
      <c r="R1840" s="62"/>
      <c r="S1840" s="62"/>
      <c r="T1840" s="62"/>
      <c r="U1840" s="62"/>
      <c r="V1840" s="417"/>
      <c r="W1840" s="62"/>
      <c r="X1840" s="415"/>
      <c r="Y1840" s="417"/>
      <c r="Z1840" s="415"/>
      <c r="AA1840" s="417"/>
      <c r="AB1840" s="62"/>
      <c r="AC1840" s="62"/>
      <c r="AD1840" s="62"/>
      <c r="AE1840" s="62"/>
      <c r="AF1840" s="62"/>
      <c r="AG1840" s="62"/>
      <c r="AH1840" s="62"/>
    </row>
    <row r="1841" spans="14:34">
      <c r="N1841" s="415"/>
      <c r="O1841" s="417"/>
      <c r="P1841" s="415"/>
      <c r="Q1841" s="418"/>
      <c r="R1841" s="62"/>
      <c r="S1841" s="62"/>
      <c r="T1841" s="62"/>
      <c r="U1841" s="62"/>
      <c r="V1841" s="417"/>
      <c r="W1841" s="62"/>
      <c r="X1841" s="415"/>
      <c r="Y1841" s="417"/>
      <c r="Z1841" s="415"/>
      <c r="AA1841" s="417"/>
      <c r="AB1841" s="62"/>
      <c r="AC1841" s="62"/>
      <c r="AD1841" s="62"/>
      <c r="AE1841" s="62"/>
      <c r="AF1841" s="62"/>
      <c r="AG1841" s="62"/>
      <c r="AH1841" s="62"/>
    </row>
    <row r="1842" spans="14:34">
      <c r="N1842" s="415"/>
      <c r="O1842" s="417"/>
      <c r="P1842" s="415"/>
      <c r="Q1842" s="418"/>
      <c r="R1842" s="62"/>
      <c r="S1842" s="62"/>
      <c r="T1842" s="62"/>
      <c r="U1842" s="62"/>
      <c r="V1842" s="417"/>
      <c r="W1842" s="62"/>
      <c r="X1842" s="415"/>
      <c r="Y1842" s="417"/>
      <c r="Z1842" s="415"/>
      <c r="AA1842" s="417"/>
      <c r="AB1842" s="62"/>
      <c r="AC1842" s="62"/>
      <c r="AD1842" s="62"/>
      <c r="AE1842" s="62"/>
      <c r="AF1842" s="62"/>
      <c r="AG1842" s="62"/>
      <c r="AH1842" s="62"/>
    </row>
    <row r="1843" spans="14:34">
      <c r="N1843" s="415"/>
      <c r="O1843" s="417"/>
      <c r="P1843" s="415"/>
      <c r="Q1843" s="418"/>
      <c r="R1843" s="62"/>
      <c r="S1843" s="62"/>
      <c r="T1843" s="62"/>
      <c r="U1843" s="62"/>
      <c r="V1843" s="417"/>
      <c r="W1843" s="62"/>
      <c r="X1843" s="415"/>
      <c r="Y1843" s="417"/>
      <c r="Z1843" s="415"/>
      <c r="AA1843" s="417"/>
      <c r="AB1843" s="62"/>
      <c r="AC1843" s="62"/>
      <c r="AD1843" s="62"/>
      <c r="AE1843" s="62"/>
      <c r="AF1843" s="62"/>
      <c r="AG1843" s="62"/>
      <c r="AH1843" s="62"/>
    </row>
    <row r="1844" spans="14:34">
      <c r="N1844" s="415"/>
      <c r="O1844" s="417"/>
      <c r="P1844" s="415"/>
      <c r="Q1844" s="418"/>
      <c r="R1844" s="62"/>
      <c r="S1844" s="62"/>
      <c r="T1844" s="62"/>
      <c r="U1844" s="62"/>
      <c r="V1844" s="417"/>
      <c r="W1844" s="62"/>
      <c r="X1844" s="415"/>
      <c r="Y1844" s="417"/>
      <c r="Z1844" s="415"/>
      <c r="AA1844" s="417"/>
      <c r="AB1844" s="62"/>
      <c r="AC1844" s="62"/>
      <c r="AD1844" s="62"/>
      <c r="AE1844" s="62"/>
      <c r="AF1844" s="62"/>
      <c r="AG1844" s="62"/>
      <c r="AH1844" s="62"/>
    </row>
    <row r="1845" spans="14:34">
      <c r="N1845" s="415"/>
      <c r="O1845" s="417"/>
      <c r="P1845" s="415"/>
      <c r="Q1845" s="418"/>
      <c r="R1845" s="62"/>
      <c r="S1845" s="62"/>
      <c r="T1845" s="62"/>
      <c r="U1845" s="62"/>
      <c r="V1845" s="417"/>
      <c r="W1845" s="62"/>
      <c r="X1845" s="415"/>
      <c r="Y1845" s="417"/>
      <c r="Z1845" s="415"/>
      <c r="AA1845" s="417"/>
      <c r="AB1845" s="62"/>
      <c r="AC1845" s="62"/>
      <c r="AD1845" s="62"/>
      <c r="AE1845" s="62"/>
      <c r="AF1845" s="62"/>
      <c r="AG1845" s="62"/>
      <c r="AH1845" s="62"/>
    </row>
    <row r="1846" spans="14:34">
      <c r="N1846" s="415"/>
      <c r="O1846" s="417"/>
      <c r="P1846" s="415"/>
      <c r="Q1846" s="418"/>
      <c r="R1846" s="62"/>
      <c r="S1846" s="62"/>
      <c r="T1846" s="62"/>
      <c r="U1846" s="62"/>
      <c r="V1846" s="417"/>
      <c r="W1846" s="62"/>
      <c r="X1846" s="415"/>
      <c r="Y1846" s="417"/>
      <c r="Z1846" s="415"/>
      <c r="AA1846" s="417"/>
      <c r="AB1846" s="62"/>
      <c r="AC1846" s="62"/>
      <c r="AD1846" s="62"/>
      <c r="AE1846" s="62"/>
      <c r="AF1846" s="62"/>
      <c r="AG1846" s="62"/>
      <c r="AH1846" s="62"/>
    </row>
    <row r="1847" spans="14:34">
      <c r="N1847" s="415"/>
      <c r="O1847" s="417"/>
      <c r="P1847" s="415"/>
      <c r="Q1847" s="418"/>
      <c r="R1847" s="62"/>
      <c r="S1847" s="62"/>
      <c r="T1847" s="62"/>
      <c r="U1847" s="62"/>
      <c r="V1847" s="417"/>
      <c r="W1847" s="62"/>
      <c r="X1847" s="415"/>
      <c r="Y1847" s="417"/>
      <c r="Z1847" s="415"/>
      <c r="AA1847" s="417"/>
      <c r="AB1847" s="62"/>
      <c r="AC1847" s="62"/>
      <c r="AD1847" s="62"/>
      <c r="AE1847" s="62"/>
      <c r="AF1847" s="62"/>
      <c r="AG1847" s="62"/>
      <c r="AH1847" s="62"/>
    </row>
    <row r="1848" spans="14:34">
      <c r="N1848" s="415"/>
      <c r="O1848" s="417"/>
      <c r="P1848" s="415"/>
      <c r="Q1848" s="418"/>
      <c r="R1848" s="62"/>
      <c r="S1848" s="62"/>
      <c r="T1848" s="62"/>
      <c r="U1848" s="62"/>
      <c r="V1848" s="417"/>
      <c r="W1848" s="62"/>
      <c r="X1848" s="415"/>
      <c r="Y1848" s="417"/>
      <c r="Z1848" s="415"/>
      <c r="AA1848" s="417"/>
      <c r="AB1848" s="62"/>
      <c r="AC1848" s="62"/>
      <c r="AD1848" s="62"/>
      <c r="AE1848" s="62"/>
      <c r="AF1848" s="62"/>
      <c r="AG1848" s="62"/>
      <c r="AH1848" s="62"/>
    </row>
    <row r="1849" spans="14:34">
      <c r="N1849" s="415"/>
      <c r="O1849" s="417"/>
      <c r="P1849" s="415"/>
      <c r="Q1849" s="418"/>
      <c r="R1849" s="62"/>
      <c r="S1849" s="62"/>
      <c r="T1849" s="62"/>
      <c r="U1849" s="62"/>
      <c r="V1849" s="417"/>
      <c r="W1849" s="62"/>
      <c r="X1849" s="415"/>
      <c r="Y1849" s="417"/>
      <c r="Z1849" s="415"/>
      <c r="AA1849" s="417"/>
      <c r="AB1849" s="62"/>
      <c r="AC1849" s="62"/>
      <c r="AD1849" s="62"/>
      <c r="AE1849" s="62"/>
      <c r="AF1849" s="62"/>
      <c r="AG1849" s="62"/>
      <c r="AH1849" s="62"/>
    </row>
    <row r="1850" spans="14:34">
      <c r="N1850" s="415"/>
      <c r="O1850" s="417"/>
      <c r="P1850" s="415"/>
      <c r="Q1850" s="418"/>
      <c r="R1850" s="62"/>
      <c r="S1850" s="62"/>
      <c r="T1850" s="62"/>
      <c r="U1850" s="62"/>
      <c r="V1850" s="417"/>
      <c r="W1850" s="62"/>
      <c r="X1850" s="415"/>
      <c r="Y1850" s="417"/>
      <c r="Z1850" s="415"/>
      <c r="AA1850" s="417"/>
      <c r="AB1850" s="62"/>
      <c r="AC1850" s="62"/>
      <c r="AD1850" s="62"/>
      <c r="AE1850" s="62"/>
      <c r="AF1850" s="62"/>
      <c r="AG1850" s="62"/>
      <c r="AH1850" s="62"/>
    </row>
    <row r="1851" spans="14:34">
      <c r="N1851" s="415"/>
      <c r="O1851" s="417"/>
      <c r="P1851" s="415"/>
      <c r="Q1851" s="418"/>
      <c r="R1851" s="62"/>
      <c r="S1851" s="62"/>
      <c r="T1851" s="62"/>
      <c r="U1851" s="62"/>
      <c r="V1851" s="417"/>
      <c r="W1851" s="62"/>
      <c r="X1851" s="415"/>
      <c r="Y1851" s="417"/>
      <c r="Z1851" s="415"/>
      <c r="AA1851" s="417"/>
      <c r="AB1851" s="62"/>
      <c r="AC1851" s="62"/>
      <c r="AD1851" s="62"/>
      <c r="AE1851" s="62"/>
      <c r="AF1851" s="62"/>
      <c r="AG1851" s="62"/>
      <c r="AH1851" s="62"/>
    </row>
    <row r="1852" spans="14:34">
      <c r="N1852" s="415"/>
      <c r="O1852" s="417"/>
      <c r="P1852" s="415"/>
      <c r="Q1852" s="418"/>
      <c r="R1852" s="62"/>
      <c r="S1852" s="62"/>
      <c r="T1852" s="62"/>
      <c r="U1852" s="62"/>
      <c r="V1852" s="417"/>
      <c r="W1852" s="62"/>
      <c r="X1852" s="415"/>
      <c r="Y1852" s="417"/>
      <c r="Z1852" s="415"/>
      <c r="AA1852" s="417"/>
      <c r="AB1852" s="62"/>
      <c r="AC1852" s="62"/>
      <c r="AD1852" s="62"/>
      <c r="AE1852" s="62"/>
      <c r="AF1852" s="62"/>
      <c r="AG1852" s="62"/>
      <c r="AH1852" s="62"/>
    </row>
    <row r="1853" spans="14:34">
      <c r="N1853" s="415"/>
      <c r="O1853" s="417"/>
      <c r="P1853" s="415"/>
      <c r="Q1853" s="418"/>
      <c r="R1853" s="62"/>
      <c r="S1853" s="62"/>
      <c r="T1853" s="62"/>
      <c r="U1853" s="62"/>
      <c r="V1853" s="417"/>
      <c r="W1853" s="62"/>
      <c r="X1853" s="415"/>
      <c r="Y1853" s="417"/>
      <c r="Z1853" s="415"/>
      <c r="AA1853" s="417"/>
      <c r="AB1853" s="62"/>
      <c r="AC1853" s="62"/>
      <c r="AD1853" s="62"/>
      <c r="AE1853" s="62"/>
      <c r="AF1853" s="62"/>
      <c r="AG1853" s="62"/>
      <c r="AH1853" s="62"/>
    </row>
    <row r="1854" spans="14:34">
      <c r="N1854" s="415"/>
      <c r="O1854" s="417"/>
      <c r="P1854" s="415"/>
      <c r="Q1854" s="418"/>
      <c r="R1854" s="62"/>
      <c r="S1854" s="62"/>
      <c r="T1854" s="62"/>
      <c r="U1854" s="62"/>
      <c r="V1854" s="417"/>
      <c r="W1854" s="62"/>
      <c r="X1854" s="415"/>
      <c r="Y1854" s="417"/>
      <c r="Z1854" s="415"/>
      <c r="AA1854" s="417"/>
      <c r="AB1854" s="62"/>
      <c r="AC1854" s="62"/>
      <c r="AD1854" s="62"/>
      <c r="AE1854" s="62"/>
      <c r="AF1854" s="62"/>
      <c r="AG1854" s="62"/>
      <c r="AH1854" s="62"/>
    </row>
    <row r="1855" spans="14:34">
      <c r="N1855" s="415"/>
      <c r="O1855" s="417"/>
      <c r="P1855" s="415"/>
      <c r="Q1855" s="418"/>
      <c r="R1855" s="62"/>
      <c r="S1855" s="62"/>
      <c r="T1855" s="62"/>
      <c r="U1855" s="62"/>
      <c r="V1855" s="417"/>
      <c r="W1855" s="62"/>
      <c r="X1855" s="415"/>
      <c r="Y1855" s="417"/>
      <c r="Z1855" s="415"/>
      <c r="AA1855" s="417"/>
      <c r="AB1855" s="62"/>
      <c r="AC1855" s="62"/>
      <c r="AD1855" s="62"/>
      <c r="AE1855" s="62"/>
      <c r="AF1855" s="62"/>
      <c r="AG1855" s="62"/>
      <c r="AH1855" s="62"/>
    </row>
    <row r="1856" spans="14:34">
      <c r="N1856" s="415"/>
      <c r="O1856" s="417"/>
      <c r="P1856" s="415"/>
      <c r="Q1856" s="418"/>
      <c r="R1856" s="62"/>
      <c r="S1856" s="62"/>
      <c r="T1856" s="62"/>
      <c r="U1856" s="62"/>
      <c r="V1856" s="417"/>
      <c r="W1856" s="62"/>
      <c r="X1856" s="415"/>
      <c r="Y1856" s="417"/>
      <c r="Z1856" s="415"/>
      <c r="AA1856" s="417"/>
      <c r="AB1856" s="62"/>
      <c r="AC1856" s="62"/>
      <c r="AD1856" s="62"/>
      <c r="AE1856" s="62"/>
      <c r="AF1856" s="62"/>
      <c r="AG1856" s="62"/>
      <c r="AH1856" s="62"/>
    </row>
    <row r="1857" spans="14:34">
      <c r="N1857" s="415"/>
      <c r="O1857" s="417"/>
      <c r="P1857" s="415"/>
      <c r="Q1857" s="418"/>
      <c r="R1857" s="62"/>
      <c r="S1857" s="62"/>
      <c r="T1857" s="62"/>
      <c r="U1857" s="62"/>
      <c r="V1857" s="417"/>
      <c r="W1857" s="62"/>
      <c r="X1857" s="415"/>
      <c r="Y1857" s="417"/>
      <c r="Z1857" s="415"/>
      <c r="AA1857" s="417"/>
      <c r="AB1857" s="62"/>
      <c r="AC1857" s="62"/>
      <c r="AD1857" s="62"/>
      <c r="AE1857" s="62"/>
      <c r="AF1857" s="62"/>
      <c r="AG1857" s="62"/>
      <c r="AH1857" s="62"/>
    </row>
    <row r="1858" spans="14:34">
      <c r="N1858" s="415"/>
      <c r="O1858" s="417"/>
      <c r="P1858" s="415"/>
      <c r="Q1858" s="418"/>
      <c r="R1858" s="62"/>
      <c r="S1858" s="62"/>
      <c r="T1858" s="62"/>
      <c r="U1858" s="62"/>
      <c r="V1858" s="417"/>
      <c r="W1858" s="62"/>
      <c r="X1858" s="415"/>
      <c r="Y1858" s="417"/>
      <c r="Z1858" s="415"/>
      <c r="AA1858" s="417"/>
      <c r="AB1858" s="62"/>
      <c r="AC1858" s="62"/>
      <c r="AD1858" s="62"/>
      <c r="AE1858" s="62"/>
      <c r="AF1858" s="62"/>
      <c r="AG1858" s="62"/>
      <c r="AH1858" s="62"/>
    </row>
    <row r="1859" spans="14:34">
      <c r="N1859" s="415"/>
      <c r="O1859" s="417"/>
      <c r="P1859" s="415"/>
      <c r="Q1859" s="418"/>
      <c r="R1859" s="62"/>
      <c r="S1859" s="62"/>
      <c r="T1859" s="62"/>
      <c r="U1859" s="62"/>
      <c r="V1859" s="417"/>
      <c r="W1859" s="62"/>
      <c r="X1859" s="415"/>
      <c r="Y1859" s="417"/>
      <c r="Z1859" s="415"/>
      <c r="AA1859" s="417"/>
      <c r="AB1859" s="62"/>
      <c r="AC1859" s="62"/>
      <c r="AD1859" s="62"/>
      <c r="AE1859" s="62"/>
      <c r="AF1859" s="62"/>
      <c r="AG1859" s="62"/>
      <c r="AH1859" s="62"/>
    </row>
    <row r="1860" spans="14:34">
      <c r="N1860" s="415"/>
      <c r="O1860" s="417"/>
      <c r="P1860" s="415"/>
      <c r="Q1860" s="418"/>
      <c r="R1860" s="62"/>
      <c r="S1860" s="62"/>
      <c r="T1860" s="62"/>
      <c r="U1860" s="62"/>
      <c r="V1860" s="417"/>
      <c r="W1860" s="62"/>
      <c r="X1860" s="415"/>
      <c r="Y1860" s="417"/>
      <c r="Z1860" s="415"/>
      <c r="AA1860" s="417"/>
      <c r="AB1860" s="62"/>
      <c r="AC1860" s="62"/>
      <c r="AD1860" s="62"/>
      <c r="AE1860" s="62"/>
      <c r="AF1860" s="62"/>
      <c r="AG1860" s="62"/>
      <c r="AH1860" s="62"/>
    </row>
    <row r="1861" spans="14:34">
      <c r="N1861" s="415"/>
      <c r="O1861" s="417"/>
      <c r="P1861" s="415"/>
      <c r="Q1861" s="418"/>
      <c r="R1861" s="62"/>
      <c r="S1861" s="62"/>
      <c r="T1861" s="62"/>
      <c r="U1861" s="62"/>
      <c r="V1861" s="417"/>
      <c r="W1861" s="62"/>
      <c r="X1861" s="415"/>
      <c r="Y1861" s="417"/>
      <c r="Z1861" s="415"/>
      <c r="AA1861" s="417"/>
      <c r="AB1861" s="62"/>
      <c r="AC1861" s="62"/>
      <c r="AD1861" s="62"/>
      <c r="AE1861" s="62"/>
      <c r="AF1861" s="62"/>
      <c r="AG1861" s="62"/>
      <c r="AH1861" s="62"/>
    </row>
    <row r="1862" spans="14:34">
      <c r="N1862" s="415"/>
      <c r="O1862" s="417"/>
      <c r="P1862" s="415"/>
      <c r="Q1862" s="418"/>
      <c r="R1862" s="62"/>
      <c r="S1862" s="62"/>
      <c r="T1862" s="62"/>
      <c r="U1862" s="62"/>
      <c r="V1862" s="417"/>
      <c r="W1862" s="62"/>
      <c r="X1862" s="415"/>
      <c r="Y1862" s="417"/>
      <c r="Z1862" s="415"/>
      <c r="AA1862" s="417"/>
      <c r="AB1862" s="62"/>
      <c r="AC1862" s="62"/>
      <c r="AD1862" s="62"/>
      <c r="AE1862" s="62"/>
      <c r="AF1862" s="62"/>
      <c r="AG1862" s="62"/>
      <c r="AH1862" s="62"/>
    </row>
    <row r="1863" spans="14:34">
      <c r="N1863" s="415"/>
      <c r="O1863" s="417"/>
      <c r="P1863" s="415"/>
      <c r="Q1863" s="418"/>
      <c r="R1863" s="62"/>
      <c r="S1863" s="62"/>
      <c r="T1863" s="62"/>
      <c r="U1863" s="62"/>
      <c r="V1863" s="417"/>
      <c r="W1863" s="62"/>
      <c r="X1863" s="415"/>
      <c r="Y1863" s="417"/>
      <c r="Z1863" s="415"/>
      <c r="AA1863" s="417"/>
      <c r="AB1863" s="62"/>
      <c r="AC1863" s="62"/>
      <c r="AD1863" s="62"/>
      <c r="AE1863" s="62"/>
      <c r="AF1863" s="62"/>
      <c r="AG1863" s="62"/>
      <c r="AH1863" s="62"/>
    </row>
    <row r="1864" spans="14:34">
      <c r="N1864" s="415"/>
      <c r="O1864" s="417"/>
      <c r="P1864" s="415"/>
      <c r="Q1864" s="418"/>
      <c r="R1864" s="62"/>
      <c r="S1864" s="62"/>
      <c r="T1864" s="62"/>
      <c r="U1864" s="62"/>
      <c r="V1864" s="417"/>
      <c r="W1864" s="62"/>
      <c r="X1864" s="415"/>
      <c r="Y1864" s="417"/>
      <c r="Z1864" s="415"/>
      <c r="AA1864" s="417"/>
      <c r="AB1864" s="62"/>
      <c r="AC1864" s="62"/>
      <c r="AD1864" s="62"/>
      <c r="AE1864" s="62"/>
      <c r="AF1864" s="62"/>
      <c r="AG1864" s="62"/>
      <c r="AH1864" s="62"/>
    </row>
    <row r="1865" spans="14:34">
      <c r="N1865" s="415"/>
      <c r="O1865" s="417"/>
      <c r="P1865" s="415"/>
      <c r="Q1865" s="418"/>
      <c r="R1865" s="62"/>
      <c r="S1865" s="62"/>
      <c r="T1865" s="62"/>
      <c r="U1865" s="62"/>
      <c r="V1865" s="417"/>
      <c r="W1865" s="62"/>
      <c r="X1865" s="415"/>
      <c r="Y1865" s="417"/>
      <c r="Z1865" s="415"/>
      <c r="AA1865" s="417"/>
      <c r="AB1865" s="62"/>
      <c r="AC1865" s="62"/>
      <c r="AD1865" s="62"/>
      <c r="AE1865" s="62"/>
      <c r="AF1865" s="62"/>
      <c r="AG1865" s="62"/>
      <c r="AH1865" s="62"/>
    </row>
    <row r="1866" spans="14:34">
      <c r="N1866" s="415"/>
      <c r="O1866" s="417"/>
      <c r="P1866" s="415"/>
      <c r="Q1866" s="418"/>
      <c r="R1866" s="62"/>
      <c r="S1866" s="62"/>
      <c r="T1866" s="62"/>
      <c r="U1866" s="62"/>
      <c r="V1866" s="417"/>
      <c r="W1866" s="62"/>
      <c r="X1866" s="415"/>
      <c r="Y1866" s="417"/>
      <c r="Z1866" s="415"/>
      <c r="AA1866" s="417"/>
      <c r="AB1866" s="62"/>
      <c r="AC1866" s="62"/>
      <c r="AD1866" s="62"/>
      <c r="AE1866" s="62"/>
      <c r="AF1866" s="62"/>
      <c r="AG1866" s="62"/>
      <c r="AH1866" s="62"/>
    </row>
    <row r="1867" spans="14:34">
      <c r="N1867" s="415"/>
      <c r="O1867" s="417"/>
      <c r="P1867" s="415"/>
      <c r="Q1867" s="418"/>
      <c r="R1867" s="62"/>
      <c r="S1867" s="62"/>
      <c r="T1867" s="62"/>
      <c r="U1867" s="62"/>
      <c r="V1867" s="417"/>
      <c r="W1867" s="62"/>
      <c r="X1867" s="415"/>
      <c r="Y1867" s="417"/>
      <c r="Z1867" s="415"/>
      <c r="AA1867" s="417"/>
      <c r="AB1867" s="62"/>
      <c r="AC1867" s="62"/>
      <c r="AD1867" s="62"/>
      <c r="AE1867" s="62"/>
      <c r="AF1867" s="62"/>
      <c r="AG1867" s="62"/>
      <c r="AH1867" s="62"/>
    </row>
    <row r="1868" spans="14:34">
      <c r="N1868" s="415"/>
      <c r="O1868" s="417"/>
      <c r="P1868" s="415"/>
      <c r="Q1868" s="418"/>
      <c r="R1868" s="62"/>
      <c r="S1868" s="62"/>
      <c r="T1868" s="62"/>
      <c r="U1868" s="62"/>
      <c r="V1868" s="417"/>
      <c r="W1868" s="62"/>
      <c r="X1868" s="415"/>
      <c r="Y1868" s="417"/>
      <c r="Z1868" s="415"/>
      <c r="AA1868" s="417"/>
      <c r="AB1868" s="62"/>
      <c r="AC1868" s="62"/>
      <c r="AD1868" s="62"/>
      <c r="AE1868" s="62"/>
      <c r="AF1868" s="62"/>
      <c r="AG1868" s="62"/>
      <c r="AH1868" s="62"/>
    </row>
    <row r="1869" spans="14:34">
      <c r="N1869" s="415"/>
      <c r="O1869" s="417"/>
      <c r="P1869" s="415"/>
      <c r="Q1869" s="418"/>
      <c r="R1869" s="62"/>
      <c r="S1869" s="62"/>
      <c r="T1869" s="62"/>
      <c r="U1869" s="62"/>
      <c r="V1869" s="417"/>
      <c r="W1869" s="62"/>
      <c r="X1869" s="415"/>
      <c r="Y1869" s="417"/>
      <c r="Z1869" s="415"/>
      <c r="AA1869" s="417"/>
      <c r="AB1869" s="62"/>
      <c r="AC1869" s="62"/>
      <c r="AD1869" s="62"/>
      <c r="AE1869" s="62"/>
      <c r="AF1869" s="62"/>
      <c r="AG1869" s="62"/>
      <c r="AH1869" s="62"/>
    </row>
    <row r="1870" spans="14:34">
      <c r="N1870" s="415"/>
      <c r="O1870" s="417"/>
      <c r="P1870" s="415"/>
      <c r="Q1870" s="418"/>
      <c r="R1870" s="62"/>
      <c r="S1870" s="62"/>
      <c r="T1870" s="62"/>
      <c r="U1870" s="62"/>
      <c r="V1870" s="417"/>
      <c r="W1870" s="62"/>
      <c r="X1870" s="415"/>
      <c r="Y1870" s="417"/>
      <c r="Z1870" s="415"/>
      <c r="AA1870" s="417"/>
      <c r="AB1870" s="62"/>
      <c r="AC1870" s="62"/>
      <c r="AD1870" s="62"/>
      <c r="AE1870" s="62"/>
      <c r="AF1870" s="62"/>
      <c r="AG1870" s="62"/>
      <c r="AH1870" s="62"/>
    </row>
    <row r="1871" spans="14:34">
      <c r="N1871" s="415"/>
      <c r="O1871" s="417"/>
      <c r="P1871" s="415"/>
      <c r="Q1871" s="418"/>
      <c r="R1871" s="62"/>
      <c r="S1871" s="62"/>
      <c r="T1871" s="62"/>
      <c r="U1871" s="62"/>
      <c r="V1871" s="417"/>
      <c r="W1871" s="62"/>
      <c r="X1871" s="415"/>
      <c r="Y1871" s="417"/>
      <c r="Z1871" s="415"/>
      <c r="AA1871" s="417"/>
      <c r="AB1871" s="62"/>
      <c r="AC1871" s="62"/>
      <c r="AD1871" s="62"/>
      <c r="AE1871" s="62"/>
      <c r="AF1871" s="62"/>
      <c r="AG1871" s="62"/>
      <c r="AH1871" s="62"/>
    </row>
    <row r="1872" spans="14:34">
      <c r="N1872" s="415"/>
      <c r="O1872" s="417"/>
      <c r="P1872" s="415"/>
      <c r="Q1872" s="418"/>
      <c r="R1872" s="62"/>
      <c r="S1872" s="62"/>
      <c r="T1872" s="62"/>
      <c r="U1872" s="62"/>
      <c r="V1872" s="417"/>
      <c r="W1872" s="62"/>
      <c r="X1872" s="415"/>
      <c r="Y1872" s="417"/>
      <c r="Z1872" s="415"/>
      <c r="AA1872" s="417"/>
      <c r="AB1872" s="62"/>
      <c r="AC1872" s="62"/>
      <c r="AD1872" s="62"/>
      <c r="AE1872" s="62"/>
      <c r="AF1872" s="62"/>
      <c r="AG1872" s="62"/>
      <c r="AH1872" s="62"/>
    </row>
    <row r="1873" spans="14:34">
      <c r="N1873" s="415"/>
      <c r="O1873" s="417"/>
      <c r="P1873" s="415"/>
      <c r="Q1873" s="418"/>
      <c r="R1873" s="62"/>
      <c r="S1873" s="62"/>
      <c r="T1873" s="62"/>
      <c r="U1873" s="62"/>
      <c r="V1873" s="417"/>
      <c r="W1873" s="62"/>
      <c r="X1873" s="415"/>
      <c r="Y1873" s="417"/>
      <c r="Z1873" s="415"/>
      <c r="AA1873" s="417"/>
      <c r="AB1873" s="62"/>
      <c r="AC1873" s="62"/>
      <c r="AD1873" s="62"/>
      <c r="AE1873" s="62"/>
      <c r="AF1873" s="62"/>
      <c r="AG1873" s="62"/>
      <c r="AH1873" s="62"/>
    </row>
    <row r="1874" spans="14:34">
      <c r="N1874" s="415"/>
      <c r="O1874" s="417"/>
      <c r="P1874" s="415"/>
      <c r="Q1874" s="418"/>
      <c r="R1874" s="62"/>
      <c r="S1874" s="62"/>
      <c r="T1874" s="62"/>
      <c r="U1874" s="62"/>
      <c r="V1874" s="417"/>
      <c r="W1874" s="62"/>
      <c r="X1874" s="415"/>
      <c r="Y1874" s="417"/>
      <c r="Z1874" s="415"/>
      <c r="AA1874" s="417"/>
      <c r="AB1874" s="62"/>
      <c r="AC1874" s="62"/>
      <c r="AD1874" s="62"/>
      <c r="AE1874" s="62"/>
      <c r="AF1874" s="62"/>
      <c r="AG1874" s="62"/>
      <c r="AH1874" s="62"/>
    </row>
    <row r="1875" spans="14:34">
      <c r="N1875" s="415"/>
      <c r="O1875" s="417"/>
      <c r="P1875" s="415"/>
      <c r="Q1875" s="418"/>
      <c r="R1875" s="62"/>
      <c r="S1875" s="62"/>
      <c r="T1875" s="62"/>
      <c r="U1875" s="62"/>
      <c r="V1875" s="417"/>
      <c r="W1875" s="62"/>
      <c r="X1875" s="415"/>
      <c r="Y1875" s="417"/>
      <c r="Z1875" s="415"/>
      <c r="AA1875" s="417"/>
      <c r="AB1875" s="62"/>
      <c r="AC1875" s="62"/>
      <c r="AD1875" s="62"/>
      <c r="AE1875" s="62"/>
      <c r="AF1875" s="62"/>
      <c r="AG1875" s="62"/>
      <c r="AH1875" s="62"/>
    </row>
    <row r="1876" spans="14:34">
      <c r="N1876" s="415"/>
      <c r="O1876" s="417"/>
      <c r="P1876" s="415"/>
      <c r="Q1876" s="418"/>
      <c r="R1876" s="62"/>
      <c r="S1876" s="62"/>
      <c r="T1876" s="62"/>
      <c r="U1876" s="62"/>
      <c r="V1876" s="417"/>
      <c r="W1876" s="62"/>
      <c r="X1876" s="415"/>
      <c r="Y1876" s="417"/>
      <c r="Z1876" s="415"/>
      <c r="AA1876" s="417"/>
      <c r="AB1876" s="62"/>
      <c r="AC1876" s="62"/>
      <c r="AD1876" s="62"/>
      <c r="AE1876" s="62"/>
      <c r="AF1876" s="62"/>
      <c r="AG1876" s="62"/>
      <c r="AH1876" s="62"/>
    </row>
    <row r="1877" spans="14:34">
      <c r="N1877" s="415"/>
      <c r="O1877" s="417"/>
      <c r="P1877" s="415"/>
      <c r="Q1877" s="418"/>
      <c r="R1877" s="62"/>
      <c r="S1877" s="62"/>
      <c r="T1877" s="62"/>
      <c r="U1877" s="62"/>
      <c r="V1877" s="417"/>
      <c r="W1877" s="62"/>
      <c r="X1877" s="415"/>
      <c r="Y1877" s="417"/>
      <c r="Z1877" s="415"/>
      <c r="AA1877" s="417"/>
      <c r="AB1877" s="62"/>
      <c r="AC1877" s="62"/>
      <c r="AD1877" s="62"/>
      <c r="AE1877" s="62"/>
      <c r="AF1877" s="62"/>
      <c r="AG1877" s="62"/>
      <c r="AH1877" s="62"/>
    </row>
    <row r="1878" spans="14:34">
      <c r="N1878" s="415"/>
      <c r="O1878" s="417"/>
      <c r="P1878" s="415"/>
      <c r="Q1878" s="418"/>
      <c r="R1878" s="62"/>
      <c r="S1878" s="62"/>
      <c r="T1878" s="62"/>
      <c r="U1878" s="62"/>
      <c r="V1878" s="417"/>
      <c r="W1878" s="62"/>
      <c r="X1878" s="415"/>
      <c r="Y1878" s="417"/>
      <c r="Z1878" s="415"/>
      <c r="AA1878" s="417"/>
      <c r="AB1878" s="62"/>
      <c r="AC1878" s="62"/>
      <c r="AD1878" s="62"/>
      <c r="AE1878" s="62"/>
      <c r="AF1878" s="62"/>
      <c r="AG1878" s="62"/>
      <c r="AH1878" s="62"/>
    </row>
    <row r="1879" spans="14:34">
      <c r="N1879" s="415"/>
      <c r="O1879" s="417"/>
      <c r="P1879" s="415"/>
      <c r="Q1879" s="418"/>
      <c r="R1879" s="62"/>
      <c r="S1879" s="62"/>
      <c r="T1879" s="62"/>
      <c r="U1879" s="62"/>
      <c r="V1879" s="417"/>
      <c r="W1879" s="62"/>
      <c r="X1879" s="415"/>
      <c r="Y1879" s="417"/>
      <c r="Z1879" s="415"/>
      <c r="AA1879" s="417"/>
      <c r="AB1879" s="62"/>
      <c r="AC1879" s="62"/>
      <c r="AD1879" s="62"/>
      <c r="AE1879" s="62"/>
      <c r="AF1879" s="62"/>
      <c r="AG1879" s="62"/>
      <c r="AH1879" s="62"/>
    </row>
    <row r="1880" spans="14:34">
      <c r="N1880" s="415"/>
      <c r="O1880" s="417"/>
      <c r="P1880" s="415"/>
      <c r="Q1880" s="418"/>
      <c r="R1880" s="62"/>
      <c r="S1880" s="62"/>
      <c r="T1880" s="62"/>
      <c r="U1880" s="62"/>
      <c r="V1880" s="417"/>
      <c r="W1880" s="62"/>
      <c r="X1880" s="415"/>
      <c r="Y1880" s="417"/>
      <c r="Z1880" s="415"/>
      <c r="AA1880" s="417"/>
      <c r="AB1880" s="62"/>
      <c r="AC1880" s="62"/>
      <c r="AD1880" s="62"/>
      <c r="AE1880" s="62"/>
      <c r="AF1880" s="62"/>
      <c r="AG1880" s="62"/>
      <c r="AH1880" s="62"/>
    </row>
    <row r="1881" spans="14:34">
      <c r="N1881" s="415"/>
      <c r="O1881" s="417"/>
      <c r="P1881" s="415"/>
      <c r="Q1881" s="418"/>
      <c r="R1881" s="62"/>
      <c r="S1881" s="62"/>
      <c r="T1881" s="62"/>
      <c r="U1881" s="62"/>
      <c r="V1881" s="417"/>
      <c r="W1881" s="62"/>
      <c r="X1881" s="415"/>
      <c r="Y1881" s="417"/>
      <c r="Z1881" s="415"/>
      <c r="AA1881" s="417"/>
      <c r="AB1881" s="62"/>
      <c r="AC1881" s="62"/>
      <c r="AD1881" s="62"/>
      <c r="AE1881" s="62"/>
      <c r="AF1881" s="62"/>
      <c r="AG1881" s="62"/>
      <c r="AH1881" s="62"/>
    </row>
    <row r="1882" spans="14:34">
      <c r="N1882" s="415"/>
      <c r="O1882" s="417"/>
      <c r="P1882" s="415"/>
      <c r="Q1882" s="418"/>
      <c r="R1882" s="62"/>
      <c r="S1882" s="62"/>
      <c r="T1882" s="62"/>
      <c r="U1882" s="62"/>
      <c r="V1882" s="417"/>
      <c r="W1882" s="62"/>
      <c r="X1882" s="415"/>
      <c r="Y1882" s="417"/>
      <c r="Z1882" s="415"/>
      <c r="AA1882" s="417"/>
      <c r="AB1882" s="62"/>
      <c r="AC1882" s="62"/>
      <c r="AD1882" s="62"/>
      <c r="AE1882" s="62"/>
      <c r="AF1882" s="62"/>
      <c r="AG1882" s="62"/>
      <c r="AH1882" s="62"/>
    </row>
    <row r="1883" spans="14:34">
      <c r="N1883" s="415"/>
      <c r="O1883" s="417"/>
      <c r="P1883" s="415"/>
      <c r="Q1883" s="418"/>
      <c r="R1883" s="62"/>
      <c r="S1883" s="62"/>
      <c r="T1883" s="62"/>
      <c r="U1883" s="62"/>
      <c r="V1883" s="417"/>
      <c r="W1883" s="62"/>
      <c r="X1883" s="415"/>
      <c r="Y1883" s="417"/>
      <c r="Z1883" s="415"/>
      <c r="AA1883" s="417"/>
      <c r="AB1883" s="62"/>
      <c r="AC1883" s="62"/>
      <c r="AD1883" s="62"/>
      <c r="AE1883" s="62"/>
      <c r="AF1883" s="62"/>
      <c r="AG1883" s="62"/>
      <c r="AH1883" s="62"/>
    </row>
    <row r="1884" spans="14:34">
      <c r="N1884" s="415"/>
      <c r="O1884" s="417"/>
      <c r="P1884" s="415"/>
      <c r="Q1884" s="418"/>
      <c r="R1884" s="62"/>
      <c r="S1884" s="62"/>
      <c r="T1884" s="62"/>
      <c r="U1884" s="62"/>
      <c r="V1884" s="417"/>
      <c r="W1884" s="62"/>
      <c r="X1884" s="415"/>
      <c r="Y1884" s="417"/>
      <c r="Z1884" s="415"/>
      <c r="AA1884" s="417"/>
      <c r="AB1884" s="62"/>
      <c r="AC1884" s="62"/>
      <c r="AD1884" s="62"/>
      <c r="AE1884" s="62"/>
      <c r="AF1884" s="62"/>
      <c r="AG1884" s="62"/>
      <c r="AH1884" s="62"/>
    </row>
    <row r="1885" spans="14:34">
      <c r="N1885" s="415"/>
      <c r="O1885" s="417"/>
      <c r="P1885" s="415"/>
      <c r="Q1885" s="418"/>
      <c r="R1885" s="62"/>
      <c r="S1885" s="62"/>
      <c r="T1885" s="62"/>
      <c r="U1885" s="62"/>
      <c r="V1885" s="417"/>
      <c r="W1885" s="62"/>
      <c r="X1885" s="415"/>
      <c r="Y1885" s="417"/>
      <c r="Z1885" s="415"/>
      <c r="AA1885" s="417"/>
      <c r="AB1885" s="62"/>
      <c r="AC1885" s="62"/>
      <c r="AD1885" s="62"/>
      <c r="AE1885" s="62"/>
      <c r="AF1885" s="62"/>
      <c r="AG1885" s="62"/>
      <c r="AH1885" s="62"/>
    </row>
    <row r="1886" spans="14:34">
      <c r="N1886" s="415"/>
      <c r="O1886" s="417"/>
      <c r="P1886" s="415"/>
      <c r="Q1886" s="418"/>
      <c r="R1886" s="62"/>
      <c r="S1886" s="62"/>
      <c r="T1886" s="62"/>
      <c r="U1886" s="62"/>
      <c r="V1886" s="417"/>
      <c r="W1886" s="62"/>
      <c r="X1886" s="415"/>
      <c r="Y1886" s="417"/>
      <c r="Z1886" s="415"/>
      <c r="AA1886" s="417"/>
      <c r="AB1886" s="62"/>
      <c r="AC1886" s="62"/>
      <c r="AD1886" s="62"/>
      <c r="AE1886" s="62"/>
      <c r="AF1886" s="62"/>
      <c r="AG1886" s="62"/>
      <c r="AH1886" s="62"/>
    </row>
    <row r="1887" spans="14:34">
      <c r="N1887" s="415"/>
      <c r="O1887" s="417"/>
      <c r="P1887" s="415"/>
      <c r="Q1887" s="418"/>
      <c r="R1887" s="62"/>
      <c r="S1887" s="62"/>
      <c r="T1887" s="62"/>
      <c r="U1887" s="62"/>
      <c r="V1887" s="417"/>
      <c r="W1887" s="62"/>
      <c r="X1887" s="415"/>
      <c r="Y1887" s="417"/>
      <c r="Z1887" s="415"/>
      <c r="AA1887" s="417"/>
      <c r="AB1887" s="62"/>
      <c r="AC1887" s="62"/>
      <c r="AD1887" s="62"/>
      <c r="AE1887" s="62"/>
      <c r="AF1887" s="62"/>
      <c r="AG1887" s="62"/>
      <c r="AH1887" s="62"/>
    </row>
    <row r="1888" spans="14:34">
      <c r="N1888" s="415"/>
      <c r="O1888" s="417"/>
      <c r="P1888" s="415"/>
      <c r="Q1888" s="418"/>
      <c r="R1888" s="62"/>
      <c r="S1888" s="62"/>
      <c r="T1888" s="62"/>
      <c r="U1888" s="62"/>
      <c r="V1888" s="417"/>
      <c r="W1888" s="62"/>
      <c r="X1888" s="415"/>
      <c r="Y1888" s="417"/>
      <c r="Z1888" s="415"/>
      <c r="AA1888" s="417"/>
      <c r="AB1888" s="62"/>
      <c r="AC1888" s="62"/>
      <c r="AD1888" s="62"/>
      <c r="AE1888" s="62"/>
      <c r="AF1888" s="62"/>
      <c r="AG1888" s="62"/>
      <c r="AH1888" s="62"/>
    </row>
    <row r="1889" spans="14:34">
      <c r="N1889" s="415"/>
      <c r="O1889" s="417"/>
      <c r="P1889" s="415"/>
      <c r="Q1889" s="418"/>
      <c r="R1889" s="62"/>
      <c r="S1889" s="62"/>
      <c r="T1889" s="62"/>
      <c r="U1889" s="62"/>
      <c r="V1889" s="417"/>
      <c r="W1889" s="62"/>
      <c r="X1889" s="415"/>
      <c r="Y1889" s="417"/>
      <c r="Z1889" s="415"/>
      <c r="AA1889" s="417"/>
      <c r="AB1889" s="62"/>
      <c r="AC1889" s="62"/>
      <c r="AD1889" s="62"/>
      <c r="AE1889" s="62"/>
      <c r="AF1889" s="62"/>
      <c r="AG1889" s="62"/>
      <c r="AH1889" s="62"/>
    </row>
    <row r="1890" spans="14:34">
      <c r="N1890" s="415"/>
      <c r="O1890" s="417"/>
      <c r="P1890" s="415"/>
      <c r="Q1890" s="418"/>
      <c r="R1890" s="62"/>
      <c r="S1890" s="62"/>
      <c r="T1890" s="62"/>
      <c r="U1890" s="62"/>
      <c r="V1890" s="417"/>
      <c r="W1890" s="62"/>
      <c r="X1890" s="415"/>
      <c r="Y1890" s="417"/>
      <c r="Z1890" s="415"/>
      <c r="AA1890" s="417"/>
      <c r="AB1890" s="62"/>
      <c r="AC1890" s="62"/>
      <c r="AD1890" s="62"/>
      <c r="AE1890" s="62"/>
      <c r="AF1890" s="62"/>
      <c r="AG1890" s="62"/>
      <c r="AH1890" s="62"/>
    </row>
    <row r="1891" spans="14:34">
      <c r="N1891" s="415"/>
      <c r="O1891" s="417"/>
      <c r="P1891" s="415"/>
      <c r="Q1891" s="418"/>
      <c r="R1891" s="62"/>
      <c r="S1891" s="62"/>
      <c r="T1891" s="62"/>
      <c r="U1891" s="62"/>
      <c r="V1891" s="417"/>
      <c r="W1891" s="62"/>
      <c r="X1891" s="415"/>
      <c r="Y1891" s="417"/>
      <c r="Z1891" s="415"/>
      <c r="AA1891" s="417"/>
      <c r="AB1891" s="62"/>
      <c r="AC1891" s="62"/>
      <c r="AD1891" s="62"/>
      <c r="AE1891" s="62"/>
      <c r="AF1891" s="62"/>
      <c r="AG1891" s="62"/>
      <c r="AH1891" s="62"/>
    </row>
    <row r="1892" spans="14:34">
      <c r="N1892" s="415"/>
      <c r="O1892" s="417"/>
      <c r="P1892" s="415"/>
      <c r="Q1892" s="418"/>
      <c r="R1892" s="62"/>
      <c r="S1892" s="62"/>
      <c r="T1892" s="62"/>
      <c r="U1892" s="62"/>
      <c r="V1892" s="417"/>
      <c r="W1892" s="62"/>
      <c r="X1892" s="415"/>
      <c r="Y1892" s="417"/>
      <c r="Z1892" s="415"/>
      <c r="AA1892" s="417"/>
      <c r="AB1892" s="62"/>
      <c r="AC1892" s="62"/>
      <c r="AD1892" s="62"/>
      <c r="AE1892" s="62"/>
      <c r="AF1892" s="62"/>
      <c r="AG1892" s="62"/>
      <c r="AH1892" s="62"/>
    </row>
    <row r="1893" spans="14:34">
      <c r="N1893" s="415"/>
      <c r="O1893" s="417"/>
      <c r="P1893" s="415"/>
      <c r="Q1893" s="418"/>
      <c r="R1893" s="62"/>
      <c r="S1893" s="62"/>
      <c r="T1893" s="62"/>
      <c r="U1893" s="62"/>
      <c r="V1893" s="417"/>
      <c r="W1893" s="62"/>
      <c r="X1893" s="415"/>
      <c r="Y1893" s="417"/>
      <c r="Z1893" s="415"/>
      <c r="AA1893" s="417"/>
      <c r="AB1893" s="62"/>
      <c r="AC1893" s="62"/>
      <c r="AD1893" s="62"/>
      <c r="AE1893" s="62"/>
      <c r="AF1893" s="62"/>
      <c r="AG1893" s="62"/>
      <c r="AH1893" s="62"/>
    </row>
    <row r="1894" spans="14:34">
      <c r="N1894" s="415"/>
      <c r="O1894" s="417"/>
      <c r="P1894" s="415"/>
      <c r="Q1894" s="418"/>
      <c r="R1894" s="62"/>
      <c r="S1894" s="62"/>
      <c r="T1894" s="62"/>
      <c r="U1894" s="62"/>
      <c r="V1894" s="417"/>
      <c r="W1894" s="62"/>
      <c r="X1894" s="415"/>
      <c r="Y1894" s="417"/>
      <c r="Z1894" s="415"/>
      <c r="AA1894" s="417"/>
      <c r="AB1894" s="62"/>
      <c r="AC1894" s="62"/>
      <c r="AD1894" s="62"/>
      <c r="AE1894" s="62"/>
      <c r="AF1894" s="62"/>
      <c r="AG1894" s="62"/>
      <c r="AH1894" s="62"/>
    </row>
    <row r="1895" spans="14:34">
      <c r="N1895" s="415"/>
      <c r="O1895" s="417"/>
      <c r="P1895" s="415"/>
      <c r="Q1895" s="418"/>
      <c r="R1895" s="62"/>
      <c r="S1895" s="62"/>
      <c r="T1895" s="62"/>
      <c r="U1895" s="62"/>
      <c r="V1895" s="417"/>
      <c r="W1895" s="62"/>
      <c r="X1895" s="415"/>
      <c r="Y1895" s="417"/>
      <c r="Z1895" s="415"/>
      <c r="AA1895" s="417"/>
      <c r="AB1895" s="62"/>
      <c r="AC1895" s="62"/>
      <c r="AD1895" s="62"/>
      <c r="AE1895" s="62"/>
      <c r="AF1895" s="62"/>
      <c r="AG1895" s="62"/>
      <c r="AH1895" s="62"/>
    </row>
    <row r="1896" spans="14:34">
      <c r="N1896" s="415"/>
      <c r="O1896" s="417"/>
      <c r="P1896" s="415"/>
      <c r="Q1896" s="418"/>
      <c r="R1896" s="62"/>
      <c r="S1896" s="62"/>
      <c r="T1896" s="62"/>
      <c r="U1896" s="62"/>
      <c r="V1896" s="417"/>
      <c r="W1896" s="62"/>
      <c r="X1896" s="415"/>
      <c r="Y1896" s="417"/>
      <c r="Z1896" s="415"/>
      <c r="AA1896" s="417"/>
      <c r="AB1896" s="62"/>
      <c r="AC1896" s="62"/>
      <c r="AD1896" s="62"/>
      <c r="AE1896" s="62"/>
      <c r="AF1896" s="62"/>
      <c r="AG1896" s="62"/>
      <c r="AH1896" s="62"/>
    </row>
    <row r="1897" spans="14:34">
      <c r="N1897" s="415"/>
      <c r="O1897" s="417"/>
      <c r="P1897" s="415"/>
      <c r="Q1897" s="418"/>
      <c r="R1897" s="62"/>
      <c r="S1897" s="62"/>
      <c r="T1897" s="62"/>
      <c r="U1897" s="62"/>
      <c r="V1897" s="417"/>
      <c r="W1897" s="62"/>
      <c r="X1897" s="415"/>
      <c r="Y1897" s="417"/>
      <c r="Z1897" s="415"/>
      <c r="AA1897" s="417"/>
      <c r="AB1897" s="62"/>
      <c r="AC1897" s="62"/>
      <c r="AD1897" s="62"/>
      <c r="AE1897" s="62"/>
      <c r="AF1897" s="62"/>
      <c r="AG1897" s="62"/>
      <c r="AH1897" s="62"/>
    </row>
    <row r="1898" spans="14:34">
      <c r="N1898" s="415"/>
      <c r="O1898" s="417"/>
      <c r="P1898" s="415"/>
      <c r="Q1898" s="418"/>
      <c r="R1898" s="62"/>
      <c r="S1898" s="62"/>
      <c r="T1898" s="62"/>
      <c r="U1898" s="62"/>
      <c r="V1898" s="417"/>
      <c r="W1898" s="62"/>
      <c r="X1898" s="415"/>
      <c r="Y1898" s="417"/>
      <c r="Z1898" s="415"/>
      <c r="AA1898" s="417"/>
      <c r="AB1898" s="62"/>
      <c r="AC1898" s="62"/>
      <c r="AD1898" s="62"/>
      <c r="AE1898" s="62"/>
      <c r="AF1898" s="62"/>
      <c r="AG1898" s="62"/>
      <c r="AH1898" s="62"/>
    </row>
    <row r="1899" spans="14:34">
      <c r="N1899" s="415"/>
      <c r="O1899" s="417"/>
      <c r="P1899" s="415"/>
      <c r="Q1899" s="418"/>
      <c r="R1899" s="62"/>
      <c r="S1899" s="62"/>
      <c r="T1899" s="62"/>
      <c r="U1899" s="62"/>
      <c r="V1899" s="417"/>
      <c r="W1899" s="62"/>
      <c r="X1899" s="415"/>
      <c r="Y1899" s="417"/>
      <c r="Z1899" s="415"/>
      <c r="AA1899" s="417"/>
      <c r="AB1899" s="62"/>
      <c r="AC1899" s="62"/>
      <c r="AD1899" s="62"/>
      <c r="AE1899" s="62"/>
      <c r="AF1899" s="62"/>
      <c r="AG1899" s="62"/>
      <c r="AH1899" s="62"/>
    </row>
    <row r="1900" spans="14:34">
      <c r="N1900" s="415"/>
      <c r="O1900" s="417"/>
      <c r="P1900" s="415"/>
      <c r="Q1900" s="418"/>
      <c r="R1900" s="62"/>
      <c r="S1900" s="62"/>
      <c r="T1900" s="62"/>
      <c r="U1900" s="62"/>
      <c r="V1900" s="417"/>
      <c r="W1900" s="62"/>
      <c r="X1900" s="415"/>
      <c r="Y1900" s="417"/>
      <c r="Z1900" s="415"/>
      <c r="AA1900" s="417"/>
      <c r="AB1900" s="62"/>
      <c r="AC1900" s="62"/>
      <c r="AD1900" s="62"/>
      <c r="AE1900" s="62"/>
      <c r="AF1900" s="62"/>
      <c r="AG1900" s="62"/>
      <c r="AH1900" s="62"/>
    </row>
    <row r="1901" spans="14:34">
      <c r="N1901" s="415"/>
      <c r="O1901" s="417"/>
      <c r="P1901" s="415"/>
      <c r="Q1901" s="418"/>
      <c r="R1901" s="62"/>
      <c r="S1901" s="62"/>
      <c r="T1901" s="62"/>
      <c r="U1901" s="62"/>
      <c r="V1901" s="417"/>
      <c r="W1901" s="62"/>
      <c r="X1901" s="415"/>
      <c r="Y1901" s="417"/>
      <c r="Z1901" s="415"/>
      <c r="AA1901" s="417"/>
      <c r="AB1901" s="62"/>
      <c r="AC1901" s="62"/>
      <c r="AD1901" s="62"/>
      <c r="AE1901" s="62"/>
      <c r="AF1901" s="62"/>
      <c r="AG1901" s="62"/>
      <c r="AH1901" s="62"/>
    </row>
    <row r="1902" spans="14:34">
      <c r="N1902" s="415"/>
      <c r="O1902" s="417"/>
      <c r="P1902" s="415"/>
      <c r="Q1902" s="418"/>
      <c r="R1902" s="62"/>
      <c r="S1902" s="62"/>
      <c r="T1902" s="62"/>
      <c r="U1902" s="62"/>
      <c r="V1902" s="417"/>
      <c r="W1902" s="62"/>
      <c r="X1902" s="415"/>
      <c r="Y1902" s="417"/>
      <c r="Z1902" s="415"/>
      <c r="AA1902" s="417"/>
      <c r="AB1902" s="62"/>
      <c r="AC1902" s="62"/>
      <c r="AD1902" s="62"/>
      <c r="AE1902" s="62"/>
      <c r="AF1902" s="62"/>
      <c r="AG1902" s="62"/>
      <c r="AH1902" s="62"/>
    </row>
    <row r="1903" spans="14:34">
      <c r="N1903" s="415"/>
      <c r="O1903" s="417"/>
      <c r="P1903" s="415"/>
      <c r="Q1903" s="418"/>
      <c r="R1903" s="62"/>
      <c r="S1903" s="62"/>
      <c r="T1903" s="62"/>
      <c r="U1903" s="62"/>
      <c r="V1903" s="417"/>
      <c r="W1903" s="62"/>
      <c r="X1903" s="415"/>
      <c r="Y1903" s="417"/>
      <c r="Z1903" s="415"/>
      <c r="AA1903" s="417"/>
      <c r="AB1903" s="62"/>
      <c r="AC1903" s="62"/>
      <c r="AD1903" s="62"/>
      <c r="AE1903" s="62"/>
      <c r="AF1903" s="62"/>
      <c r="AG1903" s="62"/>
      <c r="AH1903" s="62"/>
    </row>
    <row r="1904" spans="14:34">
      <c r="N1904" s="415"/>
      <c r="O1904" s="417"/>
      <c r="P1904" s="415"/>
      <c r="Q1904" s="418"/>
      <c r="R1904" s="62"/>
      <c r="S1904" s="62"/>
      <c r="T1904" s="62"/>
      <c r="U1904" s="62"/>
      <c r="V1904" s="417"/>
      <c r="W1904" s="62"/>
      <c r="X1904" s="415"/>
      <c r="Y1904" s="417"/>
      <c r="Z1904" s="415"/>
      <c r="AA1904" s="417"/>
      <c r="AB1904" s="62"/>
      <c r="AC1904" s="62"/>
      <c r="AD1904" s="62"/>
      <c r="AE1904" s="62"/>
      <c r="AF1904" s="62"/>
      <c r="AG1904" s="62"/>
      <c r="AH1904" s="62"/>
    </row>
    <row r="1905" spans="14:34">
      <c r="N1905" s="415"/>
      <c r="O1905" s="417"/>
      <c r="P1905" s="415"/>
      <c r="Q1905" s="418"/>
      <c r="R1905" s="62"/>
      <c r="S1905" s="62"/>
      <c r="T1905" s="62"/>
      <c r="U1905" s="62"/>
      <c r="V1905" s="417"/>
      <c r="W1905" s="62"/>
      <c r="X1905" s="415"/>
      <c r="Y1905" s="417"/>
      <c r="Z1905" s="415"/>
      <c r="AA1905" s="417"/>
      <c r="AB1905" s="62"/>
      <c r="AC1905" s="62"/>
      <c r="AD1905" s="62"/>
      <c r="AE1905" s="62"/>
      <c r="AF1905" s="62"/>
      <c r="AG1905" s="62"/>
      <c r="AH1905" s="62"/>
    </row>
    <row r="1906" spans="14:34">
      <c r="N1906" s="415"/>
      <c r="O1906" s="417"/>
      <c r="P1906" s="415"/>
      <c r="Q1906" s="418"/>
      <c r="R1906" s="62"/>
      <c r="S1906" s="62"/>
      <c r="T1906" s="62"/>
      <c r="U1906" s="62"/>
      <c r="V1906" s="417"/>
      <c r="W1906" s="62"/>
      <c r="X1906" s="415"/>
      <c r="Y1906" s="417"/>
      <c r="Z1906" s="415"/>
      <c r="AA1906" s="417"/>
      <c r="AB1906" s="62"/>
      <c r="AC1906" s="62"/>
      <c r="AD1906" s="62"/>
      <c r="AE1906" s="62"/>
      <c r="AF1906" s="62"/>
      <c r="AG1906" s="62"/>
      <c r="AH1906" s="62"/>
    </row>
    <row r="1907" spans="14:34">
      <c r="N1907" s="415"/>
      <c r="O1907" s="417"/>
      <c r="P1907" s="415"/>
      <c r="Q1907" s="418"/>
      <c r="R1907" s="62"/>
      <c r="S1907" s="62"/>
      <c r="T1907" s="62"/>
      <c r="U1907" s="62"/>
      <c r="V1907" s="417"/>
      <c r="W1907" s="62"/>
      <c r="X1907" s="415"/>
      <c r="Y1907" s="417"/>
      <c r="Z1907" s="415"/>
      <c r="AA1907" s="417"/>
      <c r="AB1907" s="62"/>
      <c r="AC1907" s="62"/>
      <c r="AD1907" s="62"/>
      <c r="AE1907" s="62"/>
      <c r="AF1907" s="62"/>
      <c r="AG1907" s="62"/>
      <c r="AH1907" s="62"/>
    </row>
    <row r="1908" spans="14:34">
      <c r="N1908" s="415"/>
      <c r="O1908" s="417"/>
      <c r="P1908" s="415"/>
      <c r="Q1908" s="418"/>
      <c r="R1908" s="62"/>
      <c r="S1908" s="62"/>
      <c r="T1908" s="62"/>
      <c r="U1908" s="62"/>
      <c r="V1908" s="417"/>
      <c r="W1908" s="62"/>
      <c r="X1908" s="415"/>
      <c r="Y1908" s="417"/>
      <c r="Z1908" s="415"/>
      <c r="AA1908" s="417"/>
      <c r="AB1908" s="62"/>
      <c r="AC1908" s="62"/>
      <c r="AD1908" s="62"/>
      <c r="AE1908" s="62"/>
      <c r="AF1908" s="62"/>
      <c r="AG1908" s="62"/>
      <c r="AH1908" s="62"/>
    </row>
    <row r="1909" spans="14:34">
      <c r="N1909" s="415"/>
      <c r="O1909" s="417"/>
      <c r="P1909" s="415"/>
      <c r="Q1909" s="418"/>
      <c r="R1909" s="62"/>
      <c r="S1909" s="62"/>
      <c r="T1909" s="62"/>
      <c r="U1909" s="62"/>
      <c r="V1909" s="417"/>
      <c r="W1909" s="62"/>
      <c r="X1909" s="415"/>
      <c r="Y1909" s="417"/>
      <c r="Z1909" s="415"/>
      <c r="AA1909" s="417"/>
      <c r="AB1909" s="62"/>
      <c r="AC1909" s="62"/>
      <c r="AD1909" s="62"/>
      <c r="AE1909" s="62"/>
      <c r="AF1909" s="62"/>
      <c r="AG1909" s="62"/>
      <c r="AH1909" s="62"/>
    </row>
    <row r="1910" spans="14:34">
      <c r="N1910" s="415"/>
      <c r="O1910" s="417"/>
      <c r="P1910" s="415"/>
      <c r="Q1910" s="418"/>
      <c r="R1910" s="62"/>
      <c r="S1910" s="62"/>
      <c r="T1910" s="62"/>
      <c r="U1910" s="62"/>
      <c r="V1910" s="417"/>
      <c r="W1910" s="62"/>
      <c r="X1910" s="415"/>
      <c r="Y1910" s="417"/>
      <c r="Z1910" s="415"/>
      <c r="AA1910" s="417"/>
      <c r="AB1910" s="62"/>
      <c r="AC1910" s="62"/>
      <c r="AD1910" s="62"/>
      <c r="AE1910" s="62"/>
      <c r="AF1910" s="62"/>
      <c r="AG1910" s="62"/>
      <c r="AH1910" s="62"/>
    </row>
    <row r="1911" spans="14:34">
      <c r="N1911" s="415"/>
      <c r="O1911" s="417"/>
      <c r="P1911" s="415"/>
      <c r="Q1911" s="418"/>
      <c r="R1911" s="62"/>
      <c r="S1911" s="62"/>
      <c r="T1911" s="62"/>
      <c r="U1911" s="62"/>
      <c r="V1911" s="417"/>
      <c r="W1911" s="62"/>
      <c r="X1911" s="415"/>
      <c r="Y1911" s="417"/>
      <c r="Z1911" s="415"/>
      <c r="AA1911" s="417"/>
      <c r="AB1911" s="62"/>
      <c r="AC1911" s="62"/>
      <c r="AD1911" s="62"/>
      <c r="AE1911" s="62"/>
      <c r="AF1911" s="62"/>
      <c r="AG1911" s="62"/>
      <c r="AH1911" s="62"/>
    </row>
    <row r="1912" spans="14:34">
      <c r="N1912" s="415"/>
      <c r="O1912" s="417"/>
      <c r="P1912" s="415"/>
      <c r="Q1912" s="418"/>
      <c r="R1912" s="62"/>
      <c r="S1912" s="62"/>
      <c r="T1912" s="62"/>
      <c r="U1912" s="62"/>
      <c r="V1912" s="417"/>
      <c r="W1912" s="62"/>
      <c r="X1912" s="415"/>
      <c r="Y1912" s="417"/>
      <c r="Z1912" s="415"/>
      <c r="AA1912" s="417"/>
      <c r="AB1912" s="62"/>
      <c r="AC1912" s="62"/>
      <c r="AD1912" s="62"/>
      <c r="AE1912" s="62"/>
      <c r="AF1912" s="62"/>
      <c r="AG1912" s="62"/>
      <c r="AH1912" s="62"/>
    </row>
    <row r="1913" spans="14:34">
      <c r="N1913" s="415"/>
      <c r="O1913" s="417"/>
      <c r="P1913" s="415"/>
      <c r="Q1913" s="418"/>
      <c r="R1913" s="62"/>
      <c r="S1913" s="62"/>
      <c r="T1913" s="62"/>
      <c r="U1913" s="62"/>
      <c r="V1913" s="417"/>
      <c r="W1913" s="62"/>
      <c r="X1913" s="415"/>
      <c r="Y1913" s="417"/>
      <c r="Z1913" s="415"/>
      <c r="AA1913" s="417"/>
      <c r="AB1913" s="62"/>
      <c r="AC1913" s="62"/>
      <c r="AD1913" s="62"/>
      <c r="AE1913" s="62"/>
      <c r="AF1913" s="62"/>
      <c r="AG1913" s="62"/>
      <c r="AH1913" s="62"/>
    </row>
    <row r="1914" spans="14:34">
      <c r="N1914" s="415"/>
      <c r="O1914" s="417"/>
      <c r="P1914" s="415"/>
      <c r="Q1914" s="418"/>
      <c r="R1914" s="62"/>
      <c r="S1914" s="62"/>
      <c r="T1914" s="62"/>
      <c r="U1914" s="62"/>
      <c r="V1914" s="417"/>
      <c r="W1914" s="62"/>
      <c r="X1914" s="415"/>
      <c r="Y1914" s="417"/>
      <c r="Z1914" s="415"/>
      <c r="AA1914" s="417"/>
      <c r="AB1914" s="62"/>
      <c r="AC1914" s="62"/>
      <c r="AD1914" s="62"/>
      <c r="AE1914" s="62"/>
      <c r="AF1914" s="62"/>
      <c r="AG1914" s="62"/>
      <c r="AH1914" s="62"/>
    </row>
    <row r="1915" spans="14:34">
      <c r="N1915" s="415"/>
      <c r="O1915" s="417"/>
      <c r="P1915" s="415"/>
      <c r="Q1915" s="418"/>
      <c r="R1915" s="62"/>
      <c r="S1915" s="62"/>
      <c r="T1915" s="62"/>
      <c r="U1915" s="62"/>
      <c r="V1915" s="417"/>
      <c r="W1915" s="62"/>
      <c r="X1915" s="415"/>
      <c r="Y1915" s="417"/>
      <c r="Z1915" s="415"/>
      <c r="AA1915" s="417"/>
      <c r="AB1915" s="62"/>
      <c r="AC1915" s="62"/>
      <c r="AD1915" s="62"/>
      <c r="AE1915" s="62"/>
      <c r="AF1915" s="62"/>
      <c r="AG1915" s="62"/>
      <c r="AH1915" s="62"/>
    </row>
    <row r="1916" spans="14:34">
      <c r="N1916" s="415"/>
      <c r="O1916" s="417"/>
      <c r="P1916" s="415"/>
      <c r="Q1916" s="418"/>
      <c r="R1916" s="62"/>
      <c r="S1916" s="62"/>
      <c r="T1916" s="62"/>
      <c r="U1916" s="62"/>
      <c r="V1916" s="417"/>
      <c r="W1916" s="62"/>
      <c r="X1916" s="415"/>
      <c r="Y1916" s="417"/>
      <c r="Z1916" s="415"/>
      <c r="AA1916" s="417"/>
      <c r="AB1916" s="62"/>
      <c r="AC1916" s="62"/>
      <c r="AD1916" s="62"/>
      <c r="AE1916" s="62"/>
      <c r="AF1916" s="62"/>
      <c r="AG1916" s="62"/>
      <c r="AH1916" s="62"/>
    </row>
    <row r="1917" spans="14:34">
      <c r="N1917" s="415"/>
      <c r="O1917" s="417"/>
      <c r="P1917" s="415"/>
      <c r="Q1917" s="418"/>
      <c r="R1917" s="62"/>
      <c r="S1917" s="62"/>
      <c r="T1917" s="62"/>
      <c r="U1917" s="62"/>
      <c r="V1917" s="417"/>
      <c r="W1917" s="62"/>
      <c r="X1917" s="415"/>
      <c r="Y1917" s="417"/>
      <c r="Z1917" s="415"/>
      <c r="AA1917" s="417"/>
      <c r="AB1917" s="62"/>
      <c r="AC1917" s="62"/>
      <c r="AD1917" s="62"/>
      <c r="AE1917" s="62"/>
      <c r="AF1917" s="62"/>
      <c r="AG1917" s="62"/>
      <c r="AH1917" s="62"/>
    </row>
    <row r="1918" spans="14:34">
      <c r="N1918" s="415"/>
      <c r="O1918" s="417"/>
      <c r="P1918" s="415"/>
      <c r="Q1918" s="418"/>
      <c r="R1918" s="62"/>
      <c r="S1918" s="62"/>
      <c r="T1918" s="62"/>
      <c r="U1918" s="62"/>
      <c r="V1918" s="417"/>
      <c r="W1918" s="62"/>
      <c r="X1918" s="415"/>
      <c r="Y1918" s="417"/>
      <c r="Z1918" s="415"/>
      <c r="AA1918" s="417"/>
      <c r="AB1918" s="62"/>
      <c r="AC1918" s="62"/>
      <c r="AD1918" s="62"/>
      <c r="AE1918" s="62"/>
      <c r="AF1918" s="62"/>
      <c r="AG1918" s="62"/>
      <c r="AH1918" s="62"/>
    </row>
    <row r="1919" spans="14:34">
      <c r="N1919" s="415"/>
      <c r="O1919" s="417"/>
      <c r="P1919" s="415"/>
      <c r="Q1919" s="418"/>
      <c r="R1919" s="62"/>
      <c r="S1919" s="62"/>
      <c r="T1919" s="62"/>
      <c r="U1919" s="62"/>
      <c r="V1919" s="417"/>
      <c r="W1919" s="62"/>
      <c r="X1919" s="415"/>
      <c r="Y1919" s="417"/>
      <c r="Z1919" s="415"/>
      <c r="AA1919" s="417"/>
      <c r="AB1919" s="62"/>
      <c r="AC1919" s="62"/>
      <c r="AD1919" s="62"/>
      <c r="AE1919" s="62"/>
      <c r="AF1919" s="62"/>
      <c r="AG1919" s="62"/>
      <c r="AH1919" s="62"/>
    </row>
    <row r="1920" spans="14:34">
      <c r="N1920" s="415"/>
      <c r="O1920" s="417"/>
      <c r="P1920" s="415"/>
      <c r="Q1920" s="418"/>
      <c r="R1920" s="62"/>
      <c r="S1920" s="62"/>
      <c r="T1920" s="62"/>
      <c r="U1920" s="62"/>
      <c r="V1920" s="417"/>
      <c r="W1920" s="62"/>
      <c r="X1920" s="415"/>
      <c r="Y1920" s="417"/>
      <c r="Z1920" s="415"/>
      <c r="AA1920" s="417"/>
      <c r="AB1920" s="62"/>
      <c r="AC1920" s="62"/>
      <c r="AD1920" s="62"/>
      <c r="AE1920" s="62"/>
      <c r="AF1920" s="62"/>
      <c r="AG1920" s="62"/>
      <c r="AH1920" s="62"/>
    </row>
    <row r="1921" spans="14:34">
      <c r="N1921" s="415"/>
      <c r="O1921" s="417"/>
      <c r="P1921" s="415"/>
      <c r="Q1921" s="418"/>
      <c r="R1921" s="62"/>
      <c r="S1921" s="62"/>
      <c r="T1921" s="62"/>
      <c r="U1921" s="62"/>
      <c r="V1921" s="417"/>
      <c r="W1921" s="62"/>
      <c r="X1921" s="415"/>
      <c r="Y1921" s="417"/>
      <c r="Z1921" s="415"/>
      <c r="AA1921" s="417"/>
      <c r="AB1921" s="62"/>
      <c r="AC1921" s="62"/>
      <c r="AD1921" s="62"/>
      <c r="AE1921" s="62"/>
      <c r="AF1921" s="62"/>
      <c r="AG1921" s="62"/>
      <c r="AH1921" s="62"/>
    </row>
    <row r="1922" spans="14:34">
      <c r="N1922" s="415"/>
      <c r="O1922" s="417"/>
      <c r="P1922" s="415"/>
      <c r="Q1922" s="418"/>
      <c r="R1922" s="62"/>
      <c r="S1922" s="62"/>
      <c r="T1922" s="62"/>
      <c r="U1922" s="62"/>
      <c r="V1922" s="417"/>
      <c r="W1922" s="62"/>
      <c r="X1922" s="415"/>
      <c r="Y1922" s="417"/>
      <c r="Z1922" s="415"/>
      <c r="AA1922" s="417"/>
      <c r="AB1922" s="62"/>
      <c r="AC1922" s="62"/>
      <c r="AD1922" s="62"/>
      <c r="AE1922" s="62"/>
      <c r="AF1922" s="62"/>
      <c r="AG1922" s="62"/>
      <c r="AH1922" s="62"/>
    </row>
    <row r="1923" spans="14:34">
      <c r="N1923" s="415"/>
      <c r="O1923" s="417"/>
      <c r="P1923" s="415"/>
      <c r="Q1923" s="418"/>
      <c r="R1923" s="62"/>
      <c r="S1923" s="62"/>
      <c r="T1923" s="62"/>
      <c r="U1923" s="62"/>
      <c r="V1923" s="417"/>
      <c r="W1923" s="62"/>
      <c r="X1923" s="415"/>
      <c r="Y1923" s="417"/>
      <c r="Z1923" s="415"/>
      <c r="AA1923" s="417"/>
      <c r="AB1923" s="62"/>
      <c r="AC1923" s="62"/>
      <c r="AD1923" s="62"/>
      <c r="AE1923" s="62"/>
      <c r="AF1923" s="62"/>
      <c r="AG1923" s="62"/>
      <c r="AH1923" s="62"/>
    </row>
    <row r="1924" spans="14:34">
      <c r="N1924" s="415"/>
      <c r="O1924" s="417"/>
      <c r="P1924" s="415"/>
      <c r="Q1924" s="418"/>
      <c r="R1924" s="62"/>
      <c r="S1924" s="62"/>
      <c r="T1924" s="62"/>
      <c r="U1924" s="62"/>
      <c r="V1924" s="417"/>
      <c r="W1924" s="62"/>
      <c r="X1924" s="415"/>
      <c r="Y1924" s="417"/>
      <c r="Z1924" s="415"/>
      <c r="AA1924" s="417"/>
      <c r="AB1924" s="62"/>
      <c r="AC1924" s="62"/>
      <c r="AD1924" s="62"/>
      <c r="AE1924" s="62"/>
      <c r="AF1924" s="62"/>
      <c r="AG1924" s="62"/>
      <c r="AH1924" s="62"/>
    </row>
    <row r="1925" spans="14:34">
      <c r="N1925" s="415"/>
      <c r="O1925" s="417"/>
      <c r="P1925" s="415"/>
      <c r="Q1925" s="418"/>
      <c r="R1925" s="62"/>
      <c r="S1925" s="62"/>
      <c r="T1925" s="62"/>
      <c r="U1925" s="62"/>
      <c r="V1925" s="417"/>
      <c r="W1925" s="62"/>
      <c r="X1925" s="415"/>
      <c r="Y1925" s="417"/>
      <c r="Z1925" s="415"/>
      <c r="AA1925" s="417"/>
      <c r="AB1925" s="62"/>
      <c r="AC1925" s="62"/>
      <c r="AD1925" s="62"/>
      <c r="AE1925" s="62"/>
      <c r="AF1925" s="62"/>
      <c r="AG1925" s="62"/>
      <c r="AH1925" s="62"/>
    </row>
    <row r="1926" spans="14:34">
      <c r="N1926" s="415"/>
      <c r="O1926" s="417"/>
      <c r="P1926" s="415"/>
      <c r="Q1926" s="418"/>
      <c r="R1926" s="62"/>
      <c r="S1926" s="62"/>
      <c r="T1926" s="62"/>
      <c r="U1926" s="62"/>
      <c r="V1926" s="417"/>
      <c r="W1926" s="62"/>
      <c r="X1926" s="415"/>
      <c r="Y1926" s="417"/>
      <c r="Z1926" s="415"/>
      <c r="AA1926" s="417"/>
      <c r="AB1926" s="62"/>
      <c r="AC1926" s="62"/>
      <c r="AD1926" s="62"/>
      <c r="AE1926" s="62"/>
      <c r="AF1926" s="62"/>
      <c r="AG1926" s="62"/>
      <c r="AH1926" s="62"/>
    </row>
    <row r="1927" spans="14:34">
      <c r="N1927" s="415"/>
      <c r="O1927" s="417"/>
      <c r="P1927" s="415"/>
      <c r="Q1927" s="418"/>
      <c r="R1927" s="62"/>
      <c r="S1927" s="62"/>
      <c r="T1927" s="62"/>
      <c r="U1927" s="62"/>
      <c r="V1927" s="417"/>
      <c r="W1927" s="62"/>
      <c r="X1927" s="415"/>
      <c r="Y1927" s="417"/>
      <c r="Z1927" s="415"/>
      <c r="AA1927" s="417"/>
      <c r="AB1927" s="62"/>
      <c r="AC1927" s="62"/>
      <c r="AD1927" s="62"/>
      <c r="AE1927" s="62"/>
      <c r="AF1927" s="62"/>
      <c r="AG1927" s="62"/>
      <c r="AH1927" s="62"/>
    </row>
    <row r="1928" spans="14:34">
      <c r="N1928" s="415"/>
      <c r="O1928" s="417"/>
      <c r="P1928" s="415"/>
      <c r="Q1928" s="418"/>
      <c r="R1928" s="62"/>
      <c r="S1928" s="62"/>
      <c r="T1928" s="62"/>
      <c r="U1928" s="62"/>
      <c r="V1928" s="417"/>
      <c r="W1928" s="62"/>
      <c r="X1928" s="415"/>
      <c r="Y1928" s="417"/>
      <c r="Z1928" s="415"/>
      <c r="AA1928" s="417"/>
      <c r="AB1928" s="62"/>
      <c r="AC1928" s="62"/>
      <c r="AD1928" s="62"/>
      <c r="AE1928" s="62"/>
      <c r="AF1928" s="62"/>
      <c r="AG1928" s="62"/>
      <c r="AH1928" s="62"/>
    </row>
    <row r="1929" spans="14:34">
      <c r="N1929" s="415"/>
      <c r="O1929" s="417"/>
      <c r="P1929" s="415"/>
      <c r="Q1929" s="418"/>
      <c r="R1929" s="62"/>
      <c r="S1929" s="62"/>
      <c r="T1929" s="62"/>
      <c r="U1929" s="62"/>
      <c r="V1929" s="417"/>
      <c r="W1929" s="62"/>
      <c r="X1929" s="415"/>
      <c r="Y1929" s="417"/>
      <c r="Z1929" s="415"/>
      <c r="AA1929" s="417"/>
      <c r="AB1929" s="62"/>
      <c r="AC1929" s="62"/>
      <c r="AD1929" s="62"/>
      <c r="AE1929" s="62"/>
      <c r="AF1929" s="62"/>
      <c r="AG1929" s="62"/>
      <c r="AH1929" s="62"/>
    </row>
    <row r="1930" spans="14:34">
      <c r="N1930" s="415"/>
      <c r="O1930" s="417"/>
      <c r="P1930" s="415"/>
      <c r="Q1930" s="418"/>
      <c r="R1930" s="62"/>
      <c r="S1930" s="62"/>
      <c r="T1930" s="62"/>
      <c r="U1930" s="62"/>
      <c r="V1930" s="417"/>
      <c r="W1930" s="62"/>
      <c r="X1930" s="415"/>
      <c r="Y1930" s="417"/>
      <c r="Z1930" s="415"/>
      <c r="AA1930" s="417"/>
      <c r="AB1930" s="62"/>
      <c r="AC1930" s="62"/>
      <c r="AD1930" s="62"/>
      <c r="AE1930" s="62"/>
      <c r="AF1930" s="62"/>
      <c r="AG1930" s="62"/>
      <c r="AH1930" s="62"/>
    </row>
    <row r="1931" spans="14:34">
      <c r="N1931" s="415"/>
      <c r="O1931" s="417"/>
      <c r="P1931" s="415"/>
      <c r="Q1931" s="418"/>
      <c r="R1931" s="62"/>
      <c r="S1931" s="62"/>
      <c r="T1931" s="62"/>
      <c r="U1931" s="62"/>
      <c r="V1931" s="417"/>
      <c r="W1931" s="62"/>
      <c r="X1931" s="415"/>
      <c r="Y1931" s="417"/>
      <c r="Z1931" s="415"/>
      <c r="AA1931" s="417"/>
      <c r="AB1931" s="62"/>
      <c r="AC1931" s="62"/>
      <c r="AD1931" s="62"/>
      <c r="AE1931" s="62"/>
      <c r="AF1931" s="62"/>
      <c r="AG1931" s="62"/>
      <c r="AH1931" s="62"/>
    </row>
    <row r="1932" spans="14:34">
      <c r="N1932" s="415"/>
      <c r="O1932" s="417"/>
      <c r="P1932" s="415"/>
      <c r="Q1932" s="418"/>
      <c r="R1932" s="62"/>
      <c r="S1932" s="62"/>
      <c r="T1932" s="62"/>
      <c r="U1932" s="62"/>
      <c r="V1932" s="417"/>
      <c r="W1932" s="62"/>
      <c r="X1932" s="415"/>
      <c r="Y1932" s="417"/>
      <c r="Z1932" s="415"/>
      <c r="AA1932" s="417"/>
      <c r="AB1932" s="62"/>
      <c r="AC1932" s="62"/>
      <c r="AD1932" s="62"/>
      <c r="AE1932" s="62"/>
      <c r="AF1932" s="62"/>
      <c r="AG1932" s="62"/>
      <c r="AH1932" s="62"/>
    </row>
    <row r="1933" spans="14:34">
      <c r="N1933" s="415"/>
      <c r="O1933" s="417"/>
      <c r="P1933" s="415"/>
      <c r="Q1933" s="418"/>
      <c r="R1933" s="62"/>
      <c r="S1933" s="62"/>
      <c r="T1933" s="62"/>
      <c r="U1933" s="62"/>
      <c r="V1933" s="417"/>
      <c r="W1933" s="62"/>
      <c r="X1933" s="415"/>
      <c r="Y1933" s="417"/>
      <c r="Z1933" s="415"/>
      <c r="AA1933" s="417"/>
      <c r="AB1933" s="62"/>
      <c r="AC1933" s="62"/>
      <c r="AD1933" s="62"/>
      <c r="AE1933" s="62"/>
      <c r="AF1933" s="62"/>
      <c r="AG1933" s="62"/>
      <c r="AH1933" s="62"/>
    </row>
    <row r="1934" spans="14:34">
      <c r="N1934" s="415"/>
      <c r="O1934" s="417"/>
      <c r="P1934" s="415"/>
      <c r="Q1934" s="418"/>
      <c r="R1934" s="62"/>
      <c r="S1934" s="62"/>
      <c r="T1934" s="62"/>
      <c r="U1934" s="62"/>
      <c r="V1934" s="417"/>
      <c r="W1934" s="62"/>
      <c r="X1934" s="415"/>
      <c r="Y1934" s="417"/>
      <c r="Z1934" s="415"/>
      <c r="AA1934" s="417"/>
      <c r="AB1934" s="62"/>
      <c r="AC1934" s="62"/>
      <c r="AD1934" s="62"/>
      <c r="AE1934" s="62"/>
      <c r="AF1934" s="62"/>
      <c r="AG1934" s="62"/>
      <c r="AH1934" s="62"/>
    </row>
    <row r="1935" spans="14:34">
      <c r="N1935" s="415"/>
      <c r="O1935" s="417"/>
      <c r="P1935" s="415"/>
      <c r="Q1935" s="418"/>
      <c r="R1935" s="62"/>
      <c r="S1935" s="62"/>
      <c r="T1935" s="62"/>
      <c r="U1935" s="62"/>
      <c r="V1935" s="417"/>
      <c r="W1935" s="62"/>
      <c r="X1935" s="415"/>
      <c r="Y1935" s="417"/>
      <c r="Z1935" s="415"/>
      <c r="AA1935" s="417"/>
      <c r="AB1935" s="62"/>
      <c r="AC1935" s="62"/>
      <c r="AD1935" s="62"/>
      <c r="AE1935" s="62"/>
      <c r="AF1935" s="62"/>
      <c r="AG1935" s="62"/>
      <c r="AH1935" s="62"/>
    </row>
    <row r="1936" spans="14:34">
      <c r="N1936" s="415"/>
      <c r="O1936" s="417"/>
      <c r="P1936" s="415"/>
      <c r="Q1936" s="418"/>
      <c r="R1936" s="62"/>
      <c r="S1936" s="62"/>
      <c r="T1936" s="62"/>
      <c r="U1936" s="62"/>
      <c r="V1936" s="417"/>
      <c r="W1936" s="62"/>
      <c r="X1936" s="415"/>
      <c r="Y1936" s="417"/>
      <c r="Z1936" s="415"/>
      <c r="AA1936" s="417"/>
      <c r="AB1936" s="62"/>
      <c r="AC1936" s="62"/>
      <c r="AD1936" s="62"/>
      <c r="AE1936" s="62"/>
      <c r="AF1936" s="62"/>
      <c r="AG1936" s="62"/>
      <c r="AH1936" s="62"/>
    </row>
    <row r="1937" spans="14:34">
      <c r="N1937" s="415"/>
      <c r="O1937" s="417"/>
      <c r="P1937" s="415"/>
      <c r="Q1937" s="418"/>
      <c r="R1937" s="62"/>
      <c r="S1937" s="62"/>
      <c r="T1937" s="62"/>
      <c r="U1937" s="62"/>
      <c r="V1937" s="417"/>
      <c r="W1937" s="62"/>
      <c r="X1937" s="415"/>
      <c r="Y1937" s="417"/>
      <c r="Z1937" s="415"/>
      <c r="AA1937" s="417"/>
      <c r="AB1937" s="62"/>
      <c r="AC1937" s="62"/>
      <c r="AD1937" s="62"/>
      <c r="AE1937" s="62"/>
      <c r="AF1937" s="62"/>
      <c r="AG1937" s="62"/>
      <c r="AH1937" s="62"/>
    </row>
    <row r="1938" spans="14:34">
      <c r="N1938" s="415"/>
      <c r="O1938" s="417"/>
      <c r="P1938" s="415"/>
      <c r="Q1938" s="418"/>
      <c r="R1938" s="62"/>
      <c r="S1938" s="62"/>
      <c r="T1938" s="62"/>
      <c r="U1938" s="62"/>
      <c r="V1938" s="417"/>
      <c r="W1938" s="62"/>
      <c r="X1938" s="415"/>
      <c r="Y1938" s="417"/>
      <c r="Z1938" s="415"/>
      <c r="AA1938" s="417"/>
      <c r="AB1938" s="62"/>
      <c r="AC1938" s="62"/>
      <c r="AD1938" s="62"/>
      <c r="AE1938" s="62"/>
      <c r="AF1938" s="62"/>
      <c r="AG1938" s="62"/>
      <c r="AH1938" s="62"/>
    </row>
    <row r="1939" spans="14:34">
      <c r="N1939" s="415"/>
      <c r="O1939" s="417"/>
      <c r="P1939" s="415"/>
      <c r="Q1939" s="418"/>
      <c r="R1939" s="62"/>
      <c r="S1939" s="62"/>
      <c r="T1939" s="62"/>
      <c r="U1939" s="62"/>
      <c r="V1939" s="417"/>
      <c r="W1939" s="62"/>
      <c r="X1939" s="415"/>
      <c r="Y1939" s="417"/>
      <c r="Z1939" s="415"/>
      <c r="AA1939" s="417"/>
      <c r="AB1939" s="62"/>
      <c r="AC1939" s="62"/>
      <c r="AD1939" s="62"/>
      <c r="AE1939" s="62"/>
      <c r="AF1939" s="62"/>
      <c r="AG1939" s="62"/>
      <c r="AH1939" s="62"/>
    </row>
    <row r="1940" spans="14:34">
      <c r="N1940" s="415"/>
      <c r="O1940" s="417"/>
      <c r="P1940" s="415"/>
      <c r="Q1940" s="418"/>
      <c r="R1940" s="62"/>
      <c r="S1940" s="62"/>
      <c r="T1940" s="62"/>
      <c r="U1940" s="62"/>
      <c r="V1940" s="417"/>
      <c r="W1940" s="62"/>
      <c r="X1940" s="415"/>
      <c r="Y1940" s="417"/>
      <c r="Z1940" s="415"/>
      <c r="AA1940" s="417"/>
      <c r="AB1940" s="62"/>
      <c r="AC1940" s="62"/>
      <c r="AD1940" s="62"/>
      <c r="AE1940" s="62"/>
      <c r="AF1940" s="62"/>
      <c r="AG1940" s="62"/>
      <c r="AH1940" s="62"/>
    </row>
    <row r="1941" spans="14:34">
      <c r="N1941" s="415"/>
      <c r="O1941" s="417"/>
      <c r="P1941" s="415"/>
      <c r="Q1941" s="418"/>
      <c r="R1941" s="62"/>
      <c r="S1941" s="62"/>
      <c r="T1941" s="62"/>
      <c r="U1941" s="62"/>
      <c r="V1941" s="417"/>
      <c r="W1941" s="62"/>
      <c r="X1941" s="415"/>
      <c r="Y1941" s="417"/>
      <c r="Z1941" s="415"/>
      <c r="AA1941" s="417"/>
      <c r="AB1941" s="62"/>
      <c r="AC1941" s="62"/>
      <c r="AD1941" s="62"/>
      <c r="AE1941" s="62"/>
      <c r="AF1941" s="62"/>
      <c r="AG1941" s="62"/>
      <c r="AH1941" s="62"/>
    </row>
    <row r="1942" spans="14:34">
      <c r="N1942" s="415"/>
      <c r="O1942" s="417"/>
      <c r="P1942" s="415"/>
      <c r="Q1942" s="418"/>
      <c r="R1942" s="62"/>
      <c r="S1942" s="62"/>
      <c r="T1942" s="62"/>
      <c r="U1942" s="62"/>
      <c r="V1942" s="417"/>
      <c r="W1942" s="62"/>
      <c r="X1942" s="415"/>
      <c r="Y1942" s="417"/>
      <c r="Z1942" s="415"/>
      <c r="AA1942" s="417"/>
      <c r="AB1942" s="62"/>
      <c r="AC1942" s="62"/>
      <c r="AD1942" s="62"/>
      <c r="AE1942" s="62"/>
      <c r="AF1942" s="62"/>
      <c r="AG1942" s="62"/>
      <c r="AH1942" s="62"/>
    </row>
    <row r="1943" spans="14:34">
      <c r="N1943" s="415"/>
      <c r="O1943" s="417"/>
      <c r="P1943" s="415"/>
      <c r="Q1943" s="418"/>
      <c r="R1943" s="62"/>
      <c r="S1943" s="62"/>
      <c r="T1943" s="62"/>
      <c r="U1943" s="62"/>
      <c r="V1943" s="417"/>
      <c r="W1943" s="62"/>
      <c r="X1943" s="415"/>
      <c r="Y1943" s="417"/>
      <c r="Z1943" s="415"/>
      <c r="AA1943" s="417"/>
      <c r="AB1943" s="62"/>
      <c r="AC1943" s="62"/>
      <c r="AD1943" s="62"/>
      <c r="AE1943" s="62"/>
      <c r="AF1943" s="62"/>
      <c r="AG1943" s="62"/>
      <c r="AH1943" s="62"/>
    </row>
    <row r="1944" spans="14:34">
      <c r="N1944" s="415"/>
      <c r="O1944" s="417"/>
      <c r="P1944" s="415"/>
      <c r="Q1944" s="418"/>
      <c r="R1944" s="62"/>
      <c r="S1944" s="62"/>
      <c r="T1944" s="62"/>
      <c r="U1944" s="62"/>
      <c r="V1944" s="417"/>
      <c r="W1944" s="62"/>
      <c r="X1944" s="415"/>
      <c r="Y1944" s="417"/>
      <c r="Z1944" s="415"/>
      <c r="AA1944" s="417"/>
      <c r="AB1944" s="62"/>
      <c r="AC1944" s="62"/>
      <c r="AD1944" s="62"/>
      <c r="AE1944" s="62"/>
      <c r="AF1944" s="62"/>
      <c r="AG1944" s="62"/>
      <c r="AH1944" s="62"/>
    </row>
    <row r="1945" spans="14:34">
      <c r="N1945" s="415"/>
      <c r="O1945" s="417"/>
      <c r="P1945" s="415"/>
      <c r="Q1945" s="418"/>
      <c r="R1945" s="62"/>
      <c r="S1945" s="62"/>
      <c r="T1945" s="62"/>
      <c r="U1945" s="62"/>
      <c r="V1945" s="417"/>
      <c r="W1945" s="62"/>
      <c r="X1945" s="415"/>
      <c r="Y1945" s="417"/>
      <c r="Z1945" s="415"/>
      <c r="AA1945" s="417"/>
      <c r="AB1945" s="62"/>
      <c r="AC1945" s="62"/>
      <c r="AD1945" s="62"/>
      <c r="AE1945" s="62"/>
      <c r="AF1945" s="62"/>
      <c r="AG1945" s="62"/>
      <c r="AH1945" s="62"/>
    </row>
    <row r="1946" spans="14:34">
      <c r="N1946" s="415"/>
      <c r="O1946" s="417"/>
      <c r="P1946" s="415"/>
      <c r="Q1946" s="418"/>
      <c r="R1946" s="62"/>
      <c r="S1946" s="62"/>
      <c r="T1946" s="62"/>
      <c r="U1946" s="62"/>
      <c r="V1946" s="417"/>
      <c r="W1946" s="62"/>
      <c r="X1946" s="415"/>
      <c r="Y1946" s="417"/>
      <c r="Z1946" s="415"/>
      <c r="AA1946" s="417"/>
      <c r="AB1946" s="62"/>
      <c r="AC1946" s="62"/>
      <c r="AD1946" s="62"/>
      <c r="AE1946" s="62"/>
      <c r="AF1946" s="62"/>
      <c r="AG1946" s="62"/>
      <c r="AH1946" s="62"/>
    </row>
    <row r="1947" spans="14:34">
      <c r="N1947" s="415"/>
      <c r="O1947" s="417"/>
      <c r="P1947" s="415"/>
      <c r="Q1947" s="418"/>
      <c r="R1947" s="62"/>
      <c r="S1947" s="62"/>
      <c r="T1947" s="62"/>
      <c r="U1947" s="62"/>
      <c r="V1947" s="417"/>
      <c r="W1947" s="62"/>
      <c r="X1947" s="415"/>
      <c r="Y1947" s="417"/>
      <c r="Z1947" s="415"/>
      <c r="AA1947" s="417"/>
      <c r="AB1947" s="62"/>
      <c r="AC1947" s="62"/>
      <c r="AD1947" s="62"/>
      <c r="AE1947" s="62"/>
      <c r="AF1947" s="62"/>
      <c r="AG1947" s="62"/>
      <c r="AH1947" s="62"/>
    </row>
    <row r="1948" spans="14:34">
      <c r="N1948" s="415"/>
      <c r="O1948" s="417"/>
      <c r="P1948" s="415"/>
      <c r="Q1948" s="418"/>
      <c r="R1948" s="62"/>
      <c r="S1948" s="62"/>
      <c r="T1948" s="62"/>
      <c r="U1948" s="62"/>
      <c r="V1948" s="417"/>
      <c r="W1948" s="62"/>
      <c r="X1948" s="415"/>
      <c r="Y1948" s="417"/>
      <c r="Z1948" s="415"/>
      <c r="AA1948" s="417"/>
      <c r="AB1948" s="62"/>
      <c r="AC1948" s="62"/>
      <c r="AD1948" s="62"/>
      <c r="AE1948" s="62"/>
      <c r="AF1948" s="62"/>
      <c r="AG1948" s="62"/>
      <c r="AH1948" s="62"/>
    </row>
    <row r="1949" spans="14:34">
      <c r="N1949" s="415"/>
      <c r="O1949" s="417"/>
      <c r="P1949" s="415"/>
      <c r="Q1949" s="418"/>
      <c r="R1949" s="62"/>
      <c r="S1949" s="62"/>
      <c r="T1949" s="62"/>
      <c r="U1949" s="62"/>
      <c r="V1949" s="417"/>
      <c r="W1949" s="62"/>
      <c r="X1949" s="415"/>
      <c r="Y1949" s="417"/>
      <c r="Z1949" s="415"/>
      <c r="AA1949" s="417"/>
      <c r="AB1949" s="62"/>
      <c r="AC1949" s="62"/>
      <c r="AD1949" s="62"/>
      <c r="AE1949" s="62"/>
      <c r="AF1949" s="62"/>
      <c r="AG1949" s="62"/>
      <c r="AH1949" s="62"/>
    </row>
    <row r="1950" spans="14:34">
      <c r="N1950" s="415"/>
      <c r="O1950" s="417"/>
      <c r="P1950" s="415"/>
      <c r="Q1950" s="418"/>
      <c r="R1950" s="62"/>
      <c r="S1950" s="62"/>
      <c r="T1950" s="62"/>
      <c r="U1950" s="62"/>
      <c r="V1950" s="417"/>
      <c r="W1950" s="62"/>
      <c r="X1950" s="415"/>
      <c r="Y1950" s="417"/>
      <c r="Z1950" s="415"/>
      <c r="AA1950" s="417"/>
      <c r="AB1950" s="62"/>
      <c r="AC1950" s="62"/>
      <c r="AD1950" s="62"/>
      <c r="AE1950" s="62"/>
      <c r="AF1950" s="62"/>
      <c r="AG1950" s="62"/>
      <c r="AH1950" s="62"/>
    </row>
    <row r="1951" spans="14:34">
      <c r="N1951" s="415"/>
      <c r="O1951" s="417"/>
      <c r="P1951" s="415"/>
      <c r="Q1951" s="418"/>
      <c r="R1951" s="62"/>
      <c r="S1951" s="62"/>
      <c r="T1951" s="62"/>
      <c r="U1951" s="62"/>
      <c r="V1951" s="417"/>
      <c r="W1951" s="62"/>
      <c r="X1951" s="415"/>
      <c r="Y1951" s="417"/>
      <c r="Z1951" s="415"/>
      <c r="AA1951" s="417"/>
      <c r="AB1951" s="62"/>
      <c r="AC1951" s="62"/>
      <c r="AD1951" s="62"/>
      <c r="AE1951" s="62"/>
      <c r="AF1951" s="62"/>
      <c r="AG1951" s="62"/>
      <c r="AH1951" s="62"/>
    </row>
    <row r="1952" spans="14:34">
      <c r="N1952" s="415"/>
      <c r="O1952" s="417"/>
      <c r="P1952" s="415"/>
      <c r="Q1952" s="418"/>
      <c r="R1952" s="62"/>
      <c r="S1952" s="62"/>
      <c r="T1952" s="62"/>
      <c r="U1952" s="62"/>
      <c r="V1952" s="417"/>
      <c r="W1952" s="62"/>
      <c r="X1952" s="415"/>
      <c r="Y1952" s="417"/>
      <c r="Z1952" s="415"/>
      <c r="AA1952" s="417"/>
      <c r="AB1952" s="62"/>
      <c r="AC1952" s="62"/>
      <c r="AD1952" s="62"/>
      <c r="AE1952" s="62"/>
      <c r="AF1952" s="62"/>
      <c r="AG1952" s="62"/>
      <c r="AH1952" s="62"/>
    </row>
    <row r="1953" spans="14:34">
      <c r="N1953" s="415"/>
      <c r="O1953" s="417"/>
      <c r="P1953" s="415"/>
      <c r="Q1953" s="418"/>
      <c r="R1953" s="62"/>
      <c r="S1953" s="62"/>
      <c r="T1953" s="62"/>
      <c r="U1953" s="62"/>
      <c r="V1953" s="417"/>
      <c r="W1953" s="62"/>
      <c r="X1953" s="415"/>
      <c r="Y1953" s="417"/>
      <c r="Z1953" s="415"/>
      <c r="AA1953" s="417"/>
      <c r="AB1953" s="62"/>
      <c r="AC1953" s="62"/>
      <c r="AD1953" s="62"/>
      <c r="AE1953" s="62"/>
      <c r="AF1953" s="62"/>
      <c r="AG1953" s="62"/>
      <c r="AH1953" s="62"/>
    </row>
    <row r="1954" spans="14:34">
      <c r="N1954" s="415"/>
      <c r="O1954" s="417"/>
      <c r="P1954" s="415"/>
      <c r="Q1954" s="418"/>
      <c r="R1954" s="62"/>
      <c r="S1954" s="62"/>
      <c r="T1954" s="62"/>
      <c r="U1954" s="62"/>
      <c r="V1954" s="417"/>
      <c r="W1954" s="62"/>
      <c r="X1954" s="415"/>
      <c r="Y1954" s="417"/>
      <c r="Z1954" s="415"/>
      <c r="AA1954" s="417"/>
      <c r="AB1954" s="62"/>
      <c r="AC1954" s="62"/>
      <c r="AD1954" s="62"/>
      <c r="AE1954" s="62"/>
      <c r="AF1954" s="62"/>
      <c r="AG1954" s="62"/>
      <c r="AH1954" s="62"/>
    </row>
    <row r="1955" spans="14:34">
      <c r="N1955" s="415"/>
      <c r="O1955" s="417"/>
      <c r="P1955" s="415"/>
      <c r="Q1955" s="418"/>
      <c r="R1955" s="62"/>
      <c r="S1955" s="62"/>
      <c r="T1955" s="62"/>
      <c r="U1955" s="62"/>
      <c r="V1955" s="417"/>
      <c r="W1955" s="62"/>
      <c r="X1955" s="415"/>
      <c r="Y1955" s="417"/>
      <c r="Z1955" s="415"/>
      <c r="AA1955" s="417"/>
      <c r="AB1955" s="62"/>
      <c r="AC1955" s="62"/>
      <c r="AD1955" s="62"/>
      <c r="AE1955" s="62"/>
      <c r="AF1955" s="62"/>
      <c r="AG1955" s="62"/>
      <c r="AH1955" s="62"/>
    </row>
    <row r="1956" spans="14:34">
      <c r="N1956" s="415"/>
      <c r="O1956" s="417"/>
      <c r="P1956" s="415"/>
      <c r="Q1956" s="418"/>
      <c r="R1956" s="62"/>
      <c r="S1956" s="62"/>
      <c r="T1956" s="62"/>
      <c r="U1956" s="62"/>
      <c r="V1956" s="417"/>
      <c r="W1956" s="62"/>
      <c r="X1956" s="415"/>
      <c r="Y1956" s="417"/>
      <c r="Z1956" s="415"/>
      <c r="AA1956" s="417"/>
      <c r="AB1956" s="62"/>
      <c r="AC1956" s="62"/>
      <c r="AD1956" s="62"/>
      <c r="AE1956" s="62"/>
      <c r="AF1956" s="62"/>
      <c r="AG1956" s="62"/>
      <c r="AH1956" s="62"/>
    </row>
    <row r="1957" spans="14:34">
      <c r="N1957" s="415"/>
      <c r="O1957" s="417"/>
      <c r="P1957" s="415"/>
      <c r="Q1957" s="418"/>
      <c r="R1957" s="62"/>
      <c r="S1957" s="62"/>
      <c r="T1957" s="62"/>
      <c r="U1957" s="62"/>
      <c r="V1957" s="417"/>
      <c r="W1957" s="62"/>
      <c r="X1957" s="415"/>
      <c r="Y1957" s="417"/>
      <c r="Z1957" s="415"/>
      <c r="AA1957" s="417"/>
      <c r="AB1957" s="62"/>
      <c r="AC1957" s="62"/>
      <c r="AD1957" s="62"/>
      <c r="AE1957" s="62"/>
      <c r="AF1957" s="62"/>
      <c r="AG1957" s="62"/>
      <c r="AH1957" s="62"/>
    </row>
    <row r="1958" spans="14:34">
      <c r="N1958" s="415"/>
      <c r="O1958" s="417"/>
      <c r="P1958" s="415"/>
      <c r="Q1958" s="418"/>
      <c r="R1958" s="62"/>
      <c r="S1958" s="62"/>
      <c r="T1958" s="62"/>
      <c r="U1958" s="62"/>
      <c r="V1958" s="417"/>
      <c r="W1958" s="62"/>
      <c r="X1958" s="415"/>
      <c r="Y1958" s="417"/>
      <c r="Z1958" s="415"/>
      <c r="AA1958" s="417"/>
      <c r="AB1958" s="62"/>
      <c r="AC1958" s="62"/>
      <c r="AD1958" s="62"/>
      <c r="AE1958" s="62"/>
      <c r="AF1958" s="62"/>
      <c r="AG1958" s="62"/>
      <c r="AH1958" s="62"/>
    </row>
    <row r="1959" spans="14:34">
      <c r="N1959" s="415"/>
      <c r="O1959" s="417"/>
      <c r="P1959" s="415"/>
      <c r="Q1959" s="418"/>
      <c r="R1959" s="62"/>
      <c r="S1959" s="62"/>
      <c r="T1959" s="62"/>
      <c r="U1959" s="62"/>
      <c r="V1959" s="417"/>
      <c r="W1959" s="62"/>
      <c r="X1959" s="415"/>
      <c r="Y1959" s="417"/>
      <c r="Z1959" s="415"/>
      <c r="AA1959" s="417"/>
      <c r="AB1959" s="62"/>
      <c r="AC1959" s="62"/>
      <c r="AD1959" s="62"/>
      <c r="AE1959" s="62"/>
      <c r="AF1959" s="62"/>
      <c r="AG1959" s="62"/>
      <c r="AH1959" s="62"/>
    </row>
    <row r="1960" spans="14:34">
      <c r="N1960" s="415"/>
      <c r="O1960" s="417"/>
      <c r="P1960" s="415"/>
      <c r="Q1960" s="418"/>
      <c r="R1960" s="62"/>
      <c r="S1960" s="62"/>
      <c r="T1960" s="62"/>
      <c r="U1960" s="62"/>
      <c r="V1960" s="417"/>
      <c r="W1960" s="62"/>
      <c r="X1960" s="415"/>
      <c r="Y1960" s="417"/>
      <c r="Z1960" s="415"/>
      <c r="AA1960" s="417"/>
      <c r="AB1960" s="62"/>
      <c r="AC1960" s="62"/>
      <c r="AD1960" s="62"/>
      <c r="AE1960" s="62"/>
      <c r="AF1960" s="62"/>
      <c r="AG1960" s="62"/>
      <c r="AH1960" s="62"/>
    </row>
    <row r="1961" spans="14:34">
      <c r="N1961" s="415"/>
      <c r="O1961" s="417"/>
      <c r="P1961" s="415"/>
      <c r="Q1961" s="418"/>
      <c r="R1961" s="62"/>
      <c r="S1961" s="62"/>
      <c r="T1961" s="62"/>
      <c r="U1961" s="62"/>
      <c r="V1961" s="417"/>
      <c r="W1961" s="62"/>
      <c r="X1961" s="415"/>
      <c r="Y1961" s="417"/>
      <c r="Z1961" s="415"/>
      <c r="AA1961" s="417"/>
      <c r="AB1961" s="62"/>
      <c r="AC1961" s="62"/>
      <c r="AD1961" s="62"/>
      <c r="AE1961" s="62"/>
      <c r="AF1961" s="62"/>
      <c r="AG1961" s="62"/>
      <c r="AH1961" s="62"/>
    </row>
    <row r="1962" spans="14:34">
      <c r="N1962" s="415"/>
      <c r="O1962" s="417"/>
      <c r="P1962" s="415"/>
      <c r="Q1962" s="418"/>
      <c r="R1962" s="62"/>
      <c r="S1962" s="62"/>
      <c r="T1962" s="62"/>
      <c r="U1962" s="62"/>
      <c r="V1962" s="417"/>
      <c r="W1962" s="62"/>
      <c r="X1962" s="415"/>
      <c r="Y1962" s="417"/>
      <c r="Z1962" s="415"/>
      <c r="AA1962" s="417"/>
      <c r="AB1962" s="62"/>
      <c r="AC1962" s="62"/>
      <c r="AD1962" s="62"/>
      <c r="AE1962" s="62"/>
      <c r="AF1962" s="62"/>
      <c r="AG1962" s="62"/>
      <c r="AH1962" s="62"/>
    </row>
    <row r="1963" spans="14:34">
      <c r="N1963" s="415"/>
      <c r="O1963" s="417"/>
      <c r="P1963" s="415"/>
      <c r="Q1963" s="418"/>
      <c r="R1963" s="62"/>
      <c r="S1963" s="62"/>
      <c r="T1963" s="62"/>
      <c r="U1963" s="62"/>
      <c r="V1963" s="417"/>
      <c r="W1963" s="62"/>
      <c r="X1963" s="415"/>
      <c r="Y1963" s="417"/>
      <c r="Z1963" s="415"/>
      <c r="AA1963" s="417"/>
      <c r="AB1963" s="62"/>
      <c r="AC1963" s="62"/>
      <c r="AD1963" s="62"/>
      <c r="AE1963" s="62"/>
      <c r="AF1963" s="62"/>
      <c r="AG1963" s="62"/>
      <c r="AH1963" s="62"/>
    </row>
    <row r="1964" spans="14:34">
      <c r="N1964" s="415"/>
      <c r="O1964" s="417"/>
      <c r="P1964" s="415"/>
      <c r="Q1964" s="418"/>
      <c r="R1964" s="62"/>
      <c r="S1964" s="62"/>
      <c r="T1964" s="62"/>
      <c r="U1964" s="62"/>
      <c r="V1964" s="417"/>
      <c r="W1964" s="62"/>
      <c r="X1964" s="415"/>
      <c r="Y1964" s="417"/>
      <c r="Z1964" s="415"/>
      <c r="AA1964" s="417"/>
      <c r="AB1964" s="62"/>
      <c r="AC1964" s="62"/>
      <c r="AD1964" s="62"/>
      <c r="AE1964" s="62"/>
      <c r="AF1964" s="62"/>
      <c r="AG1964" s="62"/>
      <c r="AH1964" s="62"/>
    </row>
    <row r="1965" spans="14:34">
      <c r="N1965" s="415"/>
      <c r="O1965" s="417"/>
      <c r="P1965" s="415"/>
      <c r="Q1965" s="418"/>
      <c r="R1965" s="62"/>
      <c r="S1965" s="62"/>
      <c r="T1965" s="62"/>
      <c r="U1965" s="62"/>
      <c r="V1965" s="417"/>
      <c r="W1965" s="62"/>
      <c r="X1965" s="415"/>
      <c r="Y1965" s="417"/>
      <c r="Z1965" s="415"/>
      <c r="AA1965" s="417"/>
      <c r="AB1965" s="62"/>
      <c r="AC1965" s="62"/>
      <c r="AD1965" s="62"/>
      <c r="AE1965" s="62"/>
      <c r="AF1965" s="62"/>
      <c r="AG1965" s="62"/>
      <c r="AH1965" s="62"/>
    </row>
    <row r="1966" spans="14:34">
      <c r="N1966" s="415"/>
      <c r="O1966" s="417"/>
      <c r="P1966" s="415"/>
      <c r="Q1966" s="418"/>
      <c r="R1966" s="62"/>
      <c r="S1966" s="62"/>
      <c r="T1966" s="62"/>
      <c r="U1966" s="62"/>
      <c r="V1966" s="417"/>
      <c r="W1966" s="62"/>
      <c r="X1966" s="415"/>
      <c r="Y1966" s="417"/>
      <c r="Z1966" s="415"/>
      <c r="AA1966" s="417"/>
      <c r="AB1966" s="62"/>
      <c r="AC1966" s="62"/>
      <c r="AD1966" s="62"/>
      <c r="AE1966" s="62"/>
      <c r="AF1966" s="62"/>
      <c r="AG1966" s="62"/>
      <c r="AH1966" s="62"/>
    </row>
    <row r="1967" spans="14:34">
      <c r="N1967" s="415"/>
      <c r="O1967" s="417"/>
      <c r="P1967" s="415"/>
      <c r="Q1967" s="418"/>
      <c r="R1967" s="62"/>
      <c r="S1967" s="62"/>
      <c r="T1967" s="62"/>
      <c r="U1967" s="62"/>
      <c r="V1967" s="417"/>
      <c r="W1967" s="62"/>
      <c r="X1967" s="415"/>
      <c r="Y1967" s="417"/>
      <c r="Z1967" s="415"/>
      <c r="AA1967" s="417"/>
      <c r="AB1967" s="62"/>
      <c r="AC1967" s="62"/>
      <c r="AD1967" s="62"/>
      <c r="AE1967" s="62"/>
      <c r="AF1967" s="62"/>
      <c r="AG1967" s="62"/>
      <c r="AH1967" s="62"/>
    </row>
    <row r="1968" spans="14:34">
      <c r="N1968" s="415"/>
      <c r="O1968" s="417"/>
      <c r="P1968" s="415"/>
      <c r="Q1968" s="418"/>
      <c r="R1968" s="62"/>
      <c r="S1968" s="62"/>
      <c r="T1968" s="62"/>
      <c r="U1968" s="62"/>
      <c r="V1968" s="417"/>
      <c r="W1968" s="62"/>
      <c r="X1968" s="415"/>
      <c r="Y1968" s="417"/>
      <c r="Z1968" s="415"/>
      <c r="AA1968" s="417"/>
      <c r="AB1968" s="62"/>
      <c r="AC1968" s="62"/>
      <c r="AD1968" s="62"/>
      <c r="AE1968" s="62"/>
      <c r="AF1968" s="62"/>
      <c r="AG1968" s="62"/>
      <c r="AH1968" s="62"/>
    </row>
    <row r="1969" spans="14:34">
      <c r="N1969" s="415"/>
      <c r="O1969" s="417"/>
      <c r="P1969" s="415"/>
      <c r="Q1969" s="418"/>
      <c r="R1969" s="62"/>
      <c r="S1969" s="62"/>
      <c r="T1969" s="62"/>
      <c r="U1969" s="62"/>
      <c r="V1969" s="417"/>
      <c r="W1969" s="62"/>
      <c r="X1969" s="415"/>
      <c r="Y1969" s="417"/>
      <c r="Z1969" s="415"/>
      <c r="AA1969" s="417"/>
      <c r="AB1969" s="62"/>
      <c r="AC1969" s="62"/>
      <c r="AD1969" s="62"/>
      <c r="AE1969" s="62"/>
      <c r="AF1969" s="62"/>
      <c r="AG1969" s="62"/>
      <c r="AH1969" s="62"/>
    </row>
    <row r="1970" spans="14:34">
      <c r="N1970" s="415"/>
      <c r="O1970" s="417"/>
      <c r="P1970" s="415"/>
      <c r="Q1970" s="418"/>
      <c r="R1970" s="62"/>
      <c r="S1970" s="62"/>
      <c r="T1970" s="62"/>
      <c r="U1970" s="62"/>
      <c r="V1970" s="417"/>
      <c r="W1970" s="62"/>
      <c r="X1970" s="415"/>
      <c r="Y1970" s="417"/>
      <c r="Z1970" s="415"/>
      <c r="AA1970" s="417"/>
      <c r="AB1970" s="62"/>
      <c r="AC1970" s="62"/>
      <c r="AD1970" s="62"/>
      <c r="AE1970" s="62"/>
      <c r="AF1970" s="62"/>
      <c r="AG1970" s="62"/>
      <c r="AH1970" s="62"/>
    </row>
    <row r="1971" spans="14:34">
      <c r="N1971" s="415"/>
      <c r="O1971" s="417"/>
      <c r="P1971" s="415"/>
      <c r="Q1971" s="418"/>
      <c r="R1971" s="62"/>
      <c r="S1971" s="62"/>
      <c r="T1971" s="62"/>
      <c r="U1971" s="62"/>
      <c r="V1971" s="417"/>
      <c r="W1971" s="62"/>
      <c r="X1971" s="415"/>
      <c r="Y1971" s="417"/>
      <c r="Z1971" s="415"/>
      <c r="AA1971" s="417"/>
      <c r="AB1971" s="62"/>
      <c r="AC1971" s="62"/>
      <c r="AD1971" s="62"/>
      <c r="AE1971" s="62"/>
      <c r="AF1971" s="62"/>
      <c r="AG1971" s="62"/>
      <c r="AH1971" s="62"/>
    </row>
    <row r="1972" spans="14:34">
      <c r="N1972" s="415"/>
      <c r="O1972" s="417"/>
      <c r="P1972" s="415"/>
      <c r="Q1972" s="418"/>
      <c r="R1972" s="62"/>
      <c r="S1972" s="62"/>
      <c r="T1972" s="62"/>
      <c r="U1972" s="62"/>
      <c r="V1972" s="417"/>
      <c r="W1972" s="62"/>
      <c r="X1972" s="415"/>
      <c r="Y1972" s="417"/>
      <c r="Z1972" s="415"/>
      <c r="AA1972" s="417"/>
      <c r="AB1972" s="62"/>
      <c r="AC1972" s="62"/>
      <c r="AD1972" s="62"/>
      <c r="AE1972" s="62"/>
      <c r="AF1972" s="62"/>
      <c r="AG1972" s="62"/>
      <c r="AH1972" s="62"/>
    </row>
    <row r="1973" spans="14:34">
      <c r="N1973" s="415"/>
      <c r="O1973" s="417"/>
      <c r="P1973" s="415"/>
      <c r="Q1973" s="418"/>
      <c r="R1973" s="62"/>
      <c r="S1973" s="62"/>
      <c r="T1973" s="62"/>
      <c r="U1973" s="62"/>
      <c r="V1973" s="417"/>
      <c r="W1973" s="62"/>
      <c r="X1973" s="415"/>
      <c r="Y1973" s="417"/>
      <c r="Z1973" s="415"/>
      <c r="AA1973" s="417"/>
      <c r="AB1973" s="62"/>
      <c r="AC1973" s="62"/>
      <c r="AD1973" s="62"/>
      <c r="AE1973" s="62"/>
      <c r="AF1973" s="62"/>
      <c r="AG1973" s="62"/>
      <c r="AH1973" s="62"/>
    </row>
    <row r="1974" spans="14:34">
      <c r="N1974" s="415"/>
      <c r="O1974" s="417"/>
      <c r="P1974" s="415"/>
      <c r="Q1974" s="418"/>
      <c r="R1974" s="62"/>
      <c r="S1974" s="62"/>
      <c r="T1974" s="62"/>
      <c r="U1974" s="62"/>
      <c r="V1974" s="417"/>
      <c r="W1974" s="62"/>
      <c r="X1974" s="415"/>
      <c r="Y1974" s="417"/>
      <c r="Z1974" s="415"/>
      <c r="AA1974" s="417"/>
      <c r="AB1974" s="62"/>
      <c r="AC1974" s="62"/>
      <c r="AD1974" s="62"/>
      <c r="AE1974" s="62"/>
      <c r="AF1974" s="62"/>
      <c r="AG1974" s="62"/>
      <c r="AH1974" s="62"/>
    </row>
    <row r="1975" spans="14:34">
      <c r="N1975" s="415"/>
      <c r="O1975" s="417"/>
      <c r="P1975" s="415"/>
      <c r="Q1975" s="418"/>
      <c r="R1975" s="62"/>
      <c r="S1975" s="62"/>
      <c r="T1975" s="62"/>
      <c r="U1975" s="62"/>
      <c r="V1975" s="417"/>
      <c r="W1975" s="62"/>
      <c r="X1975" s="415"/>
      <c r="Y1975" s="417"/>
      <c r="Z1975" s="415"/>
      <c r="AA1975" s="417"/>
      <c r="AB1975" s="62"/>
      <c r="AC1975" s="62"/>
      <c r="AD1975" s="62"/>
      <c r="AE1975" s="62"/>
      <c r="AF1975" s="62"/>
      <c r="AG1975" s="62"/>
      <c r="AH1975" s="62"/>
    </row>
    <row r="1976" spans="14:34">
      <c r="N1976" s="415"/>
      <c r="O1976" s="417"/>
      <c r="P1976" s="415"/>
      <c r="Q1976" s="418"/>
      <c r="R1976" s="62"/>
      <c r="S1976" s="62"/>
      <c r="T1976" s="62"/>
      <c r="U1976" s="62"/>
      <c r="V1976" s="417"/>
      <c r="W1976" s="62"/>
      <c r="X1976" s="415"/>
      <c r="Y1976" s="417"/>
      <c r="Z1976" s="415"/>
      <c r="AA1976" s="417"/>
      <c r="AB1976" s="62"/>
      <c r="AC1976" s="62"/>
      <c r="AD1976" s="62"/>
      <c r="AE1976" s="62"/>
      <c r="AF1976" s="62"/>
      <c r="AG1976" s="62"/>
      <c r="AH1976" s="62"/>
    </row>
    <row r="1977" spans="14:34">
      <c r="N1977" s="415"/>
      <c r="O1977" s="417"/>
      <c r="P1977" s="415"/>
      <c r="Q1977" s="418"/>
      <c r="R1977" s="62"/>
      <c r="S1977" s="62"/>
      <c r="T1977" s="62"/>
      <c r="U1977" s="62"/>
      <c r="V1977" s="417"/>
      <c r="W1977" s="62"/>
      <c r="X1977" s="415"/>
      <c r="Y1977" s="417"/>
      <c r="Z1977" s="415"/>
      <c r="AA1977" s="417"/>
      <c r="AB1977" s="62"/>
      <c r="AC1977" s="62"/>
      <c r="AD1977" s="62"/>
      <c r="AE1977" s="62"/>
      <c r="AF1977" s="62"/>
      <c r="AG1977" s="62"/>
      <c r="AH1977" s="62"/>
    </row>
    <row r="1978" spans="14:34">
      <c r="N1978" s="415"/>
      <c r="O1978" s="417"/>
      <c r="P1978" s="415"/>
      <c r="Q1978" s="418"/>
      <c r="R1978" s="62"/>
      <c r="S1978" s="62"/>
      <c r="T1978" s="62"/>
      <c r="U1978" s="62"/>
      <c r="V1978" s="417"/>
      <c r="W1978" s="62"/>
      <c r="X1978" s="415"/>
      <c r="Y1978" s="417"/>
      <c r="Z1978" s="415"/>
      <c r="AA1978" s="417"/>
      <c r="AB1978" s="62"/>
      <c r="AC1978" s="62"/>
      <c r="AD1978" s="62"/>
      <c r="AE1978" s="62"/>
      <c r="AF1978" s="62"/>
      <c r="AG1978" s="62"/>
      <c r="AH1978" s="62"/>
    </row>
    <row r="1979" spans="14:34">
      <c r="N1979" s="415"/>
      <c r="O1979" s="417"/>
      <c r="P1979" s="415"/>
      <c r="Q1979" s="418"/>
      <c r="R1979" s="62"/>
      <c r="S1979" s="62"/>
      <c r="T1979" s="62"/>
      <c r="U1979" s="62"/>
      <c r="V1979" s="417"/>
      <c r="W1979" s="62"/>
      <c r="X1979" s="415"/>
      <c r="Y1979" s="417"/>
      <c r="Z1979" s="415"/>
      <c r="AA1979" s="417"/>
      <c r="AB1979" s="62"/>
      <c r="AC1979" s="62"/>
      <c r="AD1979" s="62"/>
      <c r="AE1979" s="62"/>
      <c r="AF1979" s="62"/>
      <c r="AG1979" s="62"/>
      <c r="AH1979" s="62"/>
    </row>
    <row r="1980" spans="14:34">
      <c r="N1980" s="415"/>
      <c r="O1980" s="417"/>
      <c r="P1980" s="415"/>
      <c r="Q1980" s="418"/>
      <c r="R1980" s="62"/>
      <c r="S1980" s="62"/>
      <c r="T1980" s="62"/>
      <c r="U1980" s="62"/>
      <c r="V1980" s="417"/>
      <c r="W1980" s="62"/>
      <c r="X1980" s="415"/>
      <c r="Y1980" s="417"/>
      <c r="Z1980" s="415"/>
      <c r="AA1980" s="417"/>
      <c r="AB1980" s="62"/>
      <c r="AC1980" s="62"/>
      <c r="AD1980" s="62"/>
      <c r="AE1980" s="62"/>
      <c r="AF1980" s="62"/>
      <c r="AG1980" s="62"/>
      <c r="AH1980" s="62"/>
    </row>
    <row r="1981" spans="14:34">
      <c r="N1981" s="415"/>
      <c r="O1981" s="417"/>
      <c r="P1981" s="415"/>
      <c r="Q1981" s="418"/>
      <c r="R1981" s="62"/>
      <c r="S1981" s="62"/>
      <c r="T1981" s="62"/>
      <c r="U1981" s="62"/>
      <c r="V1981" s="417"/>
      <c r="W1981" s="62"/>
      <c r="X1981" s="415"/>
      <c r="Y1981" s="417"/>
      <c r="Z1981" s="415"/>
      <c r="AA1981" s="417"/>
      <c r="AB1981" s="62"/>
      <c r="AC1981" s="62"/>
      <c r="AD1981" s="62"/>
      <c r="AE1981" s="62"/>
      <c r="AF1981" s="62"/>
      <c r="AG1981" s="62"/>
      <c r="AH1981" s="62"/>
    </row>
    <row r="1982" spans="14:34">
      <c r="N1982" s="415"/>
      <c r="O1982" s="417"/>
      <c r="P1982" s="415"/>
      <c r="Q1982" s="418"/>
      <c r="R1982" s="62"/>
      <c r="S1982" s="62"/>
      <c r="T1982" s="62"/>
      <c r="U1982" s="62"/>
      <c r="V1982" s="417"/>
      <c r="W1982" s="62"/>
      <c r="X1982" s="415"/>
      <c r="Y1982" s="417"/>
      <c r="Z1982" s="415"/>
      <c r="AA1982" s="417"/>
      <c r="AB1982" s="62"/>
      <c r="AC1982" s="62"/>
      <c r="AD1982" s="62"/>
      <c r="AE1982" s="62"/>
      <c r="AF1982" s="62"/>
      <c r="AG1982" s="62"/>
      <c r="AH1982" s="62"/>
    </row>
    <row r="1983" spans="14:34">
      <c r="N1983" s="415"/>
      <c r="O1983" s="417"/>
      <c r="P1983" s="415"/>
      <c r="Q1983" s="418"/>
      <c r="R1983" s="62"/>
      <c r="S1983" s="62"/>
      <c r="T1983" s="62"/>
      <c r="U1983" s="62"/>
      <c r="V1983" s="417"/>
      <c r="W1983" s="62"/>
      <c r="X1983" s="415"/>
      <c r="Y1983" s="417"/>
      <c r="Z1983" s="415"/>
      <c r="AA1983" s="417"/>
      <c r="AB1983" s="62"/>
      <c r="AC1983" s="62"/>
      <c r="AD1983" s="62"/>
      <c r="AE1983" s="62"/>
      <c r="AF1983" s="62"/>
      <c r="AG1983" s="62"/>
      <c r="AH1983" s="62"/>
    </row>
    <row r="1984" spans="14:34">
      <c r="N1984" s="415"/>
      <c r="O1984" s="417"/>
      <c r="P1984" s="415"/>
      <c r="Q1984" s="418"/>
      <c r="R1984" s="62"/>
      <c r="S1984" s="62"/>
      <c r="T1984" s="62"/>
      <c r="U1984" s="62"/>
      <c r="V1984" s="417"/>
      <c r="W1984" s="62"/>
      <c r="X1984" s="415"/>
      <c r="Y1984" s="417"/>
      <c r="Z1984" s="415"/>
      <c r="AA1984" s="417"/>
      <c r="AB1984" s="62"/>
      <c r="AC1984" s="62"/>
      <c r="AD1984" s="62"/>
      <c r="AE1984" s="62"/>
      <c r="AF1984" s="62"/>
      <c r="AG1984" s="62"/>
      <c r="AH1984" s="62"/>
    </row>
    <row r="1985" spans="14:34">
      <c r="N1985" s="415"/>
      <c r="O1985" s="417"/>
      <c r="P1985" s="415"/>
      <c r="Q1985" s="418"/>
      <c r="R1985" s="62"/>
      <c r="S1985" s="62"/>
      <c r="T1985" s="62"/>
      <c r="U1985" s="62"/>
      <c r="V1985" s="417"/>
      <c r="W1985" s="62"/>
      <c r="X1985" s="415"/>
      <c r="Y1985" s="417"/>
      <c r="Z1985" s="415"/>
      <c r="AA1985" s="417"/>
      <c r="AB1985" s="62"/>
      <c r="AC1985" s="62"/>
      <c r="AD1985" s="62"/>
      <c r="AE1985" s="62"/>
      <c r="AF1985" s="62"/>
      <c r="AG1985" s="62"/>
      <c r="AH1985" s="62"/>
    </row>
    <row r="1986" spans="14:34">
      <c r="N1986" s="415"/>
      <c r="O1986" s="417"/>
      <c r="P1986" s="415"/>
      <c r="Q1986" s="418"/>
      <c r="R1986" s="62"/>
      <c r="S1986" s="62"/>
      <c r="T1986" s="62"/>
      <c r="U1986" s="62"/>
      <c r="V1986" s="417"/>
      <c r="W1986" s="62"/>
      <c r="X1986" s="415"/>
      <c r="Y1986" s="417"/>
      <c r="Z1986" s="415"/>
      <c r="AA1986" s="417"/>
      <c r="AB1986" s="62"/>
      <c r="AC1986" s="62"/>
      <c r="AD1986" s="62"/>
      <c r="AE1986" s="62"/>
      <c r="AF1986" s="62"/>
      <c r="AG1986" s="62"/>
      <c r="AH1986" s="62"/>
    </row>
    <row r="1987" spans="14:34">
      <c r="N1987" s="415"/>
      <c r="O1987" s="417"/>
      <c r="P1987" s="415"/>
      <c r="Q1987" s="418"/>
      <c r="R1987" s="62"/>
      <c r="S1987" s="62"/>
      <c r="T1987" s="62"/>
      <c r="U1987" s="62"/>
      <c r="V1987" s="417"/>
      <c r="W1987" s="62"/>
      <c r="X1987" s="415"/>
      <c r="Y1987" s="417"/>
      <c r="Z1987" s="415"/>
      <c r="AA1987" s="417"/>
      <c r="AB1987" s="62"/>
      <c r="AC1987" s="62"/>
      <c r="AD1987" s="62"/>
      <c r="AE1987" s="62"/>
      <c r="AF1987" s="62"/>
      <c r="AG1987" s="62"/>
      <c r="AH1987" s="62"/>
    </row>
    <row r="1988" spans="14:34">
      <c r="N1988" s="415"/>
      <c r="O1988" s="417"/>
      <c r="P1988" s="415"/>
      <c r="Q1988" s="418"/>
      <c r="R1988" s="62"/>
      <c r="S1988" s="62"/>
      <c r="T1988" s="62"/>
      <c r="U1988" s="62"/>
      <c r="V1988" s="417"/>
      <c r="W1988" s="62"/>
      <c r="X1988" s="415"/>
      <c r="Y1988" s="417"/>
      <c r="Z1988" s="415"/>
      <c r="AA1988" s="417"/>
      <c r="AB1988" s="62"/>
      <c r="AC1988" s="62"/>
      <c r="AD1988" s="62"/>
      <c r="AE1988" s="62"/>
      <c r="AF1988" s="62"/>
      <c r="AG1988" s="62"/>
      <c r="AH1988" s="62"/>
    </row>
    <row r="1989" spans="14:34">
      <c r="N1989" s="415"/>
      <c r="O1989" s="417"/>
      <c r="P1989" s="415"/>
      <c r="Q1989" s="418"/>
      <c r="R1989" s="62"/>
      <c r="S1989" s="62"/>
      <c r="T1989" s="62"/>
      <c r="U1989" s="62"/>
      <c r="V1989" s="417"/>
      <c r="W1989" s="62"/>
      <c r="X1989" s="415"/>
      <c r="Y1989" s="417"/>
      <c r="Z1989" s="415"/>
      <c r="AA1989" s="417"/>
      <c r="AB1989" s="62"/>
      <c r="AC1989" s="62"/>
      <c r="AD1989" s="62"/>
      <c r="AE1989" s="62"/>
      <c r="AF1989" s="62"/>
      <c r="AG1989" s="62"/>
      <c r="AH1989" s="62"/>
    </row>
    <row r="1990" spans="14:34">
      <c r="N1990" s="415"/>
      <c r="O1990" s="417"/>
      <c r="P1990" s="415"/>
      <c r="Q1990" s="418"/>
      <c r="R1990" s="62"/>
      <c r="S1990" s="62"/>
      <c r="T1990" s="62"/>
      <c r="U1990" s="62"/>
      <c r="V1990" s="417"/>
      <c r="W1990" s="62"/>
      <c r="X1990" s="415"/>
      <c r="Y1990" s="417"/>
      <c r="Z1990" s="415"/>
      <c r="AA1990" s="417"/>
      <c r="AB1990" s="62"/>
      <c r="AC1990" s="62"/>
      <c r="AD1990" s="62"/>
      <c r="AE1990" s="62"/>
      <c r="AF1990" s="62"/>
      <c r="AG1990" s="62"/>
      <c r="AH1990" s="62"/>
    </row>
    <row r="1991" spans="14:34">
      <c r="N1991" s="415"/>
      <c r="O1991" s="417"/>
      <c r="P1991" s="415"/>
      <c r="Q1991" s="418"/>
      <c r="R1991" s="62"/>
      <c r="S1991" s="62"/>
      <c r="T1991" s="62"/>
      <c r="U1991" s="62"/>
      <c r="V1991" s="417"/>
      <c r="W1991" s="62"/>
      <c r="X1991" s="415"/>
      <c r="Y1991" s="417"/>
      <c r="Z1991" s="415"/>
      <c r="AA1991" s="417"/>
      <c r="AB1991" s="62"/>
      <c r="AC1991" s="62"/>
      <c r="AD1991" s="62"/>
      <c r="AE1991" s="62"/>
      <c r="AF1991" s="62"/>
      <c r="AG1991" s="62"/>
      <c r="AH1991" s="62"/>
    </row>
    <row r="1992" spans="14:34">
      <c r="N1992" s="415"/>
      <c r="O1992" s="417"/>
      <c r="P1992" s="415"/>
      <c r="Q1992" s="418"/>
      <c r="R1992" s="62"/>
      <c r="S1992" s="62"/>
      <c r="T1992" s="62"/>
      <c r="U1992" s="62"/>
      <c r="V1992" s="417"/>
      <c r="W1992" s="62"/>
      <c r="X1992" s="415"/>
      <c r="Y1992" s="417"/>
      <c r="Z1992" s="415"/>
      <c r="AA1992" s="417"/>
      <c r="AB1992" s="62"/>
      <c r="AC1992" s="62"/>
      <c r="AD1992" s="62"/>
      <c r="AE1992" s="62"/>
      <c r="AF1992" s="62"/>
      <c r="AG1992" s="62"/>
      <c r="AH1992" s="62"/>
    </row>
    <row r="1993" spans="14:34">
      <c r="N1993" s="415"/>
      <c r="O1993" s="417"/>
      <c r="P1993" s="415"/>
      <c r="Q1993" s="418"/>
      <c r="R1993" s="62"/>
      <c r="S1993" s="62"/>
      <c r="T1993" s="62"/>
      <c r="U1993" s="62"/>
      <c r="V1993" s="417"/>
      <c r="W1993" s="62"/>
      <c r="X1993" s="415"/>
      <c r="Y1993" s="417"/>
      <c r="Z1993" s="415"/>
      <c r="AA1993" s="417"/>
      <c r="AB1993" s="62"/>
      <c r="AC1993" s="62"/>
      <c r="AD1993" s="62"/>
      <c r="AE1993" s="62"/>
      <c r="AF1993" s="62"/>
      <c r="AG1993" s="62"/>
      <c r="AH1993" s="62"/>
    </row>
    <row r="1994" spans="14:34">
      <c r="N1994" s="415"/>
      <c r="O1994" s="417"/>
      <c r="P1994" s="415"/>
      <c r="Q1994" s="418"/>
      <c r="R1994" s="62"/>
      <c r="S1994" s="62"/>
      <c r="T1994" s="62"/>
      <c r="U1994" s="62"/>
      <c r="V1994" s="417"/>
      <c r="W1994" s="62"/>
      <c r="X1994" s="415"/>
      <c r="Y1994" s="417"/>
      <c r="Z1994" s="415"/>
      <c r="AA1994" s="417"/>
      <c r="AB1994" s="62"/>
      <c r="AC1994" s="62"/>
      <c r="AD1994" s="62"/>
      <c r="AE1994" s="62"/>
      <c r="AF1994" s="62"/>
      <c r="AG1994" s="62"/>
      <c r="AH1994" s="62"/>
    </row>
    <row r="1995" spans="14:34">
      <c r="N1995" s="415"/>
      <c r="O1995" s="417"/>
      <c r="P1995" s="415"/>
      <c r="Q1995" s="418"/>
      <c r="R1995" s="62"/>
      <c r="S1995" s="62"/>
      <c r="T1995" s="62"/>
      <c r="U1995" s="62"/>
      <c r="V1995" s="417"/>
      <c r="W1995" s="62"/>
      <c r="X1995" s="415"/>
      <c r="Y1995" s="417"/>
      <c r="Z1995" s="415"/>
      <c r="AA1995" s="417"/>
      <c r="AB1995" s="62"/>
      <c r="AC1995" s="62"/>
      <c r="AD1995" s="62"/>
      <c r="AE1995" s="62"/>
      <c r="AF1995" s="62"/>
      <c r="AG1995" s="62"/>
      <c r="AH1995" s="62"/>
    </row>
    <row r="1996" spans="14:34">
      <c r="N1996" s="415"/>
      <c r="O1996" s="417"/>
      <c r="P1996" s="415"/>
      <c r="Q1996" s="418"/>
      <c r="R1996" s="62"/>
      <c r="S1996" s="62"/>
      <c r="T1996" s="62"/>
      <c r="U1996" s="62"/>
      <c r="V1996" s="417"/>
      <c r="W1996" s="62"/>
      <c r="X1996" s="415"/>
      <c r="Y1996" s="417"/>
      <c r="Z1996" s="415"/>
      <c r="AA1996" s="417"/>
      <c r="AB1996" s="62"/>
      <c r="AC1996" s="62"/>
      <c r="AD1996" s="62"/>
      <c r="AE1996" s="62"/>
      <c r="AF1996" s="62"/>
      <c r="AG1996" s="62"/>
      <c r="AH1996" s="62"/>
    </row>
    <row r="1997" spans="14:34">
      <c r="N1997" s="415"/>
      <c r="O1997" s="417"/>
      <c r="P1997" s="415"/>
      <c r="Q1997" s="418"/>
      <c r="R1997" s="62"/>
      <c r="S1997" s="62"/>
      <c r="T1997" s="62"/>
      <c r="U1997" s="62"/>
      <c r="V1997" s="417"/>
      <c r="W1997" s="62"/>
      <c r="X1997" s="415"/>
      <c r="Y1997" s="417"/>
      <c r="Z1997" s="415"/>
      <c r="AA1997" s="417"/>
      <c r="AB1997" s="62"/>
      <c r="AC1997" s="62"/>
      <c r="AD1997" s="62"/>
      <c r="AE1997" s="62"/>
      <c r="AF1997" s="62"/>
      <c r="AG1997" s="62"/>
      <c r="AH1997" s="62"/>
    </row>
    <row r="1998" spans="14:34">
      <c r="N1998" s="415"/>
      <c r="O1998" s="417"/>
      <c r="P1998" s="415"/>
      <c r="Q1998" s="418"/>
      <c r="R1998" s="62"/>
      <c r="S1998" s="62"/>
      <c r="T1998" s="62"/>
      <c r="U1998" s="62"/>
      <c r="V1998" s="417"/>
      <c r="W1998" s="62"/>
      <c r="X1998" s="415"/>
      <c r="Y1998" s="417"/>
      <c r="Z1998" s="415"/>
      <c r="AA1998" s="417"/>
      <c r="AB1998" s="62"/>
      <c r="AC1998" s="62"/>
      <c r="AD1998" s="62"/>
      <c r="AE1998" s="62"/>
      <c r="AF1998" s="62"/>
      <c r="AG1998" s="62"/>
      <c r="AH1998" s="62"/>
    </row>
    <row r="1999" spans="14:34">
      <c r="N1999" s="415"/>
      <c r="O1999" s="417"/>
      <c r="P1999" s="415"/>
      <c r="Q1999" s="418"/>
      <c r="R1999" s="62"/>
      <c r="S1999" s="62"/>
      <c r="T1999" s="62"/>
      <c r="U1999" s="62"/>
      <c r="V1999" s="417"/>
      <c r="W1999" s="62"/>
      <c r="X1999" s="415"/>
      <c r="Y1999" s="417"/>
      <c r="Z1999" s="415"/>
      <c r="AA1999" s="417"/>
      <c r="AB1999" s="62"/>
      <c r="AC1999" s="62"/>
      <c r="AD1999" s="62"/>
      <c r="AE1999" s="62"/>
      <c r="AF1999" s="62"/>
      <c r="AG1999" s="62"/>
      <c r="AH1999" s="62"/>
    </row>
    <row r="2000" spans="14:34">
      <c r="N2000" s="415"/>
      <c r="O2000" s="417"/>
      <c r="P2000" s="415"/>
      <c r="Q2000" s="418"/>
      <c r="R2000" s="62"/>
      <c r="S2000" s="62"/>
      <c r="T2000" s="62"/>
      <c r="U2000" s="62"/>
      <c r="V2000" s="417"/>
      <c r="W2000" s="62"/>
      <c r="X2000" s="415"/>
      <c r="Y2000" s="417"/>
      <c r="Z2000" s="415"/>
      <c r="AA2000" s="417"/>
      <c r="AB2000" s="62"/>
      <c r="AC2000" s="62"/>
      <c r="AD2000" s="62"/>
      <c r="AE2000" s="62"/>
      <c r="AF2000" s="62"/>
      <c r="AG2000" s="62"/>
      <c r="AH2000" s="62"/>
    </row>
    <row r="2001" spans="14:34">
      <c r="N2001" s="415"/>
      <c r="O2001" s="417"/>
      <c r="P2001" s="415"/>
      <c r="Q2001" s="418"/>
      <c r="R2001" s="62"/>
      <c r="S2001" s="62"/>
      <c r="T2001" s="62"/>
      <c r="U2001" s="62"/>
      <c r="V2001" s="417"/>
      <c r="W2001" s="62"/>
      <c r="X2001" s="415"/>
      <c r="Y2001" s="417"/>
      <c r="Z2001" s="415"/>
      <c r="AA2001" s="417"/>
      <c r="AB2001" s="62"/>
      <c r="AC2001" s="62"/>
      <c r="AD2001" s="62"/>
      <c r="AE2001" s="62"/>
      <c r="AF2001" s="62"/>
      <c r="AG2001" s="62"/>
      <c r="AH2001" s="62"/>
    </row>
    <row r="2002" spans="14:34">
      <c r="N2002" s="415"/>
      <c r="O2002" s="417"/>
      <c r="P2002" s="415"/>
      <c r="Q2002" s="418"/>
      <c r="R2002" s="62"/>
      <c r="S2002" s="62"/>
      <c r="T2002" s="62"/>
      <c r="U2002" s="62"/>
      <c r="V2002" s="417"/>
      <c r="W2002" s="62"/>
      <c r="X2002" s="415"/>
      <c r="Y2002" s="417"/>
      <c r="Z2002" s="415"/>
      <c r="AA2002" s="417"/>
      <c r="AB2002" s="62"/>
      <c r="AC2002" s="62"/>
      <c r="AD2002" s="62"/>
      <c r="AE2002" s="62"/>
      <c r="AF2002" s="62"/>
      <c r="AG2002" s="62"/>
      <c r="AH2002" s="62"/>
    </row>
    <row r="2003" spans="14:34">
      <c r="N2003" s="415"/>
      <c r="O2003" s="417"/>
      <c r="P2003" s="415"/>
      <c r="Q2003" s="418"/>
      <c r="R2003" s="62"/>
      <c r="S2003" s="62"/>
      <c r="T2003" s="62"/>
      <c r="U2003" s="62"/>
      <c r="V2003" s="417"/>
      <c r="W2003" s="62"/>
      <c r="X2003" s="415"/>
      <c r="Y2003" s="417"/>
      <c r="Z2003" s="415"/>
      <c r="AA2003" s="417"/>
      <c r="AB2003" s="62"/>
      <c r="AC2003" s="62"/>
      <c r="AD2003" s="62"/>
      <c r="AE2003" s="62"/>
      <c r="AF2003" s="62"/>
      <c r="AG2003" s="62"/>
      <c r="AH2003" s="62"/>
    </row>
    <row r="2004" spans="14:34">
      <c r="N2004" s="415"/>
      <c r="O2004" s="417"/>
      <c r="P2004" s="415"/>
      <c r="Q2004" s="418"/>
      <c r="R2004" s="62"/>
      <c r="S2004" s="62"/>
      <c r="T2004" s="62"/>
      <c r="U2004" s="62"/>
      <c r="V2004" s="417"/>
      <c r="W2004" s="62"/>
      <c r="X2004" s="415"/>
      <c r="Y2004" s="417"/>
      <c r="Z2004" s="415"/>
      <c r="AA2004" s="417"/>
      <c r="AB2004" s="62"/>
      <c r="AC2004" s="62"/>
      <c r="AD2004" s="62"/>
      <c r="AE2004" s="62"/>
      <c r="AF2004" s="62"/>
      <c r="AG2004" s="62"/>
      <c r="AH2004" s="62"/>
    </row>
    <row r="2005" spans="14:34">
      <c r="N2005" s="415"/>
      <c r="O2005" s="417"/>
      <c r="P2005" s="415"/>
      <c r="Q2005" s="418"/>
      <c r="R2005" s="62"/>
      <c r="S2005" s="62"/>
      <c r="T2005" s="62"/>
      <c r="U2005" s="62"/>
      <c r="V2005" s="417"/>
      <c r="W2005" s="62"/>
      <c r="X2005" s="415"/>
      <c r="Y2005" s="417"/>
      <c r="Z2005" s="415"/>
      <c r="AA2005" s="417"/>
      <c r="AB2005" s="62"/>
      <c r="AC2005" s="62"/>
      <c r="AD2005" s="62"/>
      <c r="AE2005" s="62"/>
      <c r="AF2005" s="62"/>
      <c r="AG2005" s="62"/>
      <c r="AH2005" s="62"/>
    </row>
    <row r="2006" spans="14:34">
      <c r="N2006" s="415"/>
      <c r="O2006" s="417"/>
      <c r="P2006" s="415"/>
      <c r="Q2006" s="418"/>
      <c r="R2006" s="62"/>
      <c r="S2006" s="62"/>
      <c r="T2006" s="62"/>
      <c r="U2006" s="62"/>
      <c r="V2006" s="417"/>
      <c r="W2006" s="62"/>
      <c r="X2006" s="415"/>
      <c r="Y2006" s="417"/>
      <c r="Z2006" s="415"/>
      <c r="AA2006" s="417"/>
      <c r="AB2006" s="62"/>
      <c r="AC2006" s="62"/>
      <c r="AD2006" s="62"/>
      <c r="AE2006" s="62"/>
      <c r="AF2006" s="62"/>
      <c r="AG2006" s="62"/>
      <c r="AH2006" s="62"/>
    </row>
    <row r="2007" spans="14:34">
      <c r="N2007" s="415"/>
      <c r="O2007" s="417"/>
      <c r="P2007" s="415"/>
      <c r="Q2007" s="418"/>
      <c r="R2007" s="62"/>
      <c r="S2007" s="62"/>
      <c r="T2007" s="62"/>
      <c r="U2007" s="62"/>
      <c r="V2007" s="417"/>
      <c r="W2007" s="62"/>
      <c r="X2007" s="415"/>
      <c r="Y2007" s="417"/>
      <c r="Z2007" s="415"/>
      <c r="AA2007" s="417"/>
      <c r="AB2007" s="62"/>
      <c r="AC2007" s="62"/>
      <c r="AD2007" s="62"/>
      <c r="AE2007" s="62"/>
      <c r="AF2007" s="62"/>
      <c r="AG2007" s="62"/>
      <c r="AH2007" s="62"/>
    </row>
    <row r="2008" spans="14:34">
      <c r="N2008" s="415"/>
      <c r="O2008" s="417"/>
      <c r="P2008" s="415"/>
      <c r="Q2008" s="418"/>
      <c r="R2008" s="62"/>
      <c r="S2008" s="62"/>
      <c r="T2008" s="62"/>
      <c r="U2008" s="62"/>
      <c r="V2008" s="417"/>
      <c r="W2008" s="62"/>
      <c r="X2008" s="415"/>
      <c r="Y2008" s="417"/>
      <c r="Z2008" s="415"/>
      <c r="AA2008" s="417"/>
      <c r="AB2008" s="62"/>
      <c r="AC2008" s="62"/>
      <c r="AD2008" s="62"/>
      <c r="AE2008" s="62"/>
      <c r="AF2008" s="62"/>
      <c r="AG2008" s="62"/>
      <c r="AH2008" s="62"/>
    </row>
    <row r="2009" spans="14:34">
      <c r="N2009" s="415"/>
      <c r="O2009" s="417"/>
      <c r="P2009" s="415"/>
      <c r="Q2009" s="418"/>
      <c r="R2009" s="62"/>
      <c r="S2009" s="62"/>
      <c r="T2009" s="62"/>
      <c r="U2009" s="62"/>
      <c r="V2009" s="417"/>
      <c r="W2009" s="62"/>
      <c r="X2009" s="415"/>
      <c r="Y2009" s="417"/>
      <c r="Z2009" s="415"/>
      <c r="AA2009" s="417"/>
      <c r="AB2009" s="62"/>
      <c r="AC2009" s="62"/>
      <c r="AD2009" s="62"/>
      <c r="AE2009" s="62"/>
      <c r="AF2009" s="62"/>
      <c r="AG2009" s="62"/>
      <c r="AH2009" s="62"/>
    </row>
    <row r="2010" spans="14:34">
      <c r="N2010" s="415"/>
      <c r="O2010" s="417"/>
      <c r="P2010" s="415"/>
      <c r="Q2010" s="418"/>
      <c r="R2010" s="62"/>
      <c r="S2010" s="62"/>
      <c r="T2010" s="62"/>
      <c r="U2010" s="62"/>
      <c r="V2010" s="417"/>
      <c r="W2010" s="62"/>
      <c r="X2010" s="415"/>
      <c r="Y2010" s="417"/>
      <c r="Z2010" s="415"/>
      <c r="AA2010" s="417"/>
      <c r="AB2010" s="62"/>
      <c r="AC2010" s="62"/>
      <c r="AD2010" s="62"/>
      <c r="AE2010" s="62"/>
      <c r="AF2010" s="62"/>
      <c r="AG2010" s="62"/>
      <c r="AH2010" s="62"/>
    </row>
    <row r="2011" spans="14:34">
      <c r="N2011" s="415"/>
      <c r="O2011" s="417"/>
      <c r="P2011" s="415"/>
      <c r="Q2011" s="418"/>
      <c r="R2011" s="62"/>
      <c r="S2011" s="62"/>
      <c r="T2011" s="62"/>
      <c r="U2011" s="62"/>
      <c r="V2011" s="417"/>
      <c r="W2011" s="62"/>
      <c r="X2011" s="415"/>
      <c r="Y2011" s="417"/>
      <c r="Z2011" s="415"/>
      <c r="AA2011" s="417"/>
      <c r="AB2011" s="62"/>
      <c r="AC2011" s="62"/>
      <c r="AD2011" s="62"/>
      <c r="AE2011" s="62"/>
      <c r="AF2011" s="62"/>
      <c r="AG2011" s="62"/>
      <c r="AH2011" s="62"/>
    </row>
    <row r="2012" spans="14:34">
      <c r="N2012" s="415"/>
      <c r="O2012" s="417"/>
      <c r="P2012" s="415"/>
      <c r="Q2012" s="418"/>
      <c r="R2012" s="62"/>
      <c r="S2012" s="62"/>
      <c r="T2012" s="62"/>
      <c r="U2012" s="62"/>
      <c r="V2012" s="417"/>
      <c r="W2012" s="62"/>
      <c r="X2012" s="415"/>
      <c r="Y2012" s="417"/>
      <c r="Z2012" s="415"/>
      <c r="AA2012" s="417"/>
      <c r="AB2012" s="62"/>
      <c r="AC2012" s="62"/>
      <c r="AD2012" s="62"/>
      <c r="AE2012" s="62"/>
      <c r="AF2012" s="62"/>
      <c r="AG2012" s="62"/>
      <c r="AH2012" s="62"/>
    </row>
    <row r="2013" spans="14:34">
      <c r="N2013" s="415"/>
      <c r="O2013" s="417"/>
      <c r="P2013" s="415"/>
      <c r="Q2013" s="418"/>
      <c r="R2013" s="62"/>
      <c r="S2013" s="62"/>
      <c r="T2013" s="62"/>
      <c r="U2013" s="62"/>
      <c r="V2013" s="417"/>
      <c r="W2013" s="62"/>
      <c r="X2013" s="415"/>
      <c r="Y2013" s="417"/>
      <c r="Z2013" s="415"/>
      <c r="AA2013" s="417"/>
      <c r="AB2013" s="62"/>
      <c r="AC2013" s="62"/>
      <c r="AD2013" s="62"/>
      <c r="AE2013" s="62"/>
      <c r="AF2013" s="62"/>
      <c r="AG2013" s="62"/>
      <c r="AH2013" s="62"/>
    </row>
    <row r="2014" spans="14:34">
      <c r="N2014" s="415"/>
      <c r="O2014" s="417"/>
      <c r="P2014" s="415"/>
      <c r="Q2014" s="418"/>
      <c r="R2014" s="62"/>
      <c r="S2014" s="62"/>
      <c r="T2014" s="62"/>
      <c r="U2014" s="62"/>
      <c r="V2014" s="417"/>
      <c r="W2014" s="62"/>
      <c r="X2014" s="415"/>
      <c r="Y2014" s="417"/>
      <c r="Z2014" s="415"/>
      <c r="AA2014" s="417"/>
      <c r="AB2014" s="62"/>
      <c r="AC2014" s="62"/>
      <c r="AD2014" s="62"/>
      <c r="AE2014" s="62"/>
      <c r="AF2014" s="62"/>
      <c r="AG2014" s="62"/>
      <c r="AH2014" s="62"/>
    </row>
    <row r="2015" spans="14:34">
      <c r="N2015" s="415"/>
      <c r="O2015" s="417"/>
      <c r="P2015" s="415"/>
      <c r="Q2015" s="418"/>
      <c r="R2015" s="62"/>
      <c r="S2015" s="62"/>
      <c r="T2015" s="62"/>
      <c r="U2015" s="62"/>
      <c r="V2015" s="417"/>
      <c r="W2015" s="62"/>
      <c r="X2015" s="415"/>
      <c r="Y2015" s="417"/>
      <c r="Z2015" s="415"/>
      <c r="AA2015" s="417"/>
      <c r="AB2015" s="62"/>
      <c r="AC2015" s="62"/>
      <c r="AD2015" s="62"/>
      <c r="AE2015" s="62"/>
      <c r="AF2015" s="62"/>
      <c r="AG2015" s="62"/>
      <c r="AH2015" s="62"/>
    </row>
    <row r="2016" spans="14:34">
      <c r="N2016" s="415"/>
      <c r="O2016" s="417"/>
      <c r="P2016" s="415"/>
      <c r="Q2016" s="418"/>
      <c r="R2016" s="62"/>
      <c r="S2016" s="62"/>
      <c r="T2016" s="62"/>
      <c r="U2016" s="62"/>
      <c r="V2016" s="417"/>
      <c r="W2016" s="62"/>
      <c r="X2016" s="415"/>
      <c r="Y2016" s="417"/>
      <c r="Z2016" s="415"/>
      <c r="AA2016" s="417"/>
      <c r="AB2016" s="62"/>
      <c r="AC2016" s="62"/>
      <c r="AD2016" s="62"/>
      <c r="AE2016" s="62"/>
      <c r="AF2016" s="62"/>
      <c r="AG2016" s="62"/>
      <c r="AH2016" s="62"/>
    </row>
    <row r="2017" spans="14:34">
      <c r="N2017" s="415"/>
      <c r="O2017" s="417"/>
      <c r="P2017" s="415"/>
      <c r="Q2017" s="418"/>
      <c r="R2017" s="62"/>
      <c r="S2017" s="62"/>
      <c r="T2017" s="62"/>
      <c r="U2017" s="62"/>
      <c r="V2017" s="417"/>
      <c r="W2017" s="62"/>
      <c r="X2017" s="415"/>
      <c r="Y2017" s="417"/>
      <c r="Z2017" s="415"/>
      <c r="AA2017" s="417"/>
      <c r="AB2017" s="62"/>
      <c r="AC2017" s="62"/>
      <c r="AD2017" s="62"/>
      <c r="AE2017" s="62"/>
      <c r="AF2017" s="62"/>
      <c r="AG2017" s="62"/>
      <c r="AH2017" s="62"/>
    </row>
    <row r="2018" spans="14:34">
      <c r="N2018" s="415"/>
      <c r="O2018" s="417"/>
      <c r="P2018" s="415"/>
      <c r="Q2018" s="418"/>
      <c r="R2018" s="62"/>
      <c r="S2018" s="62"/>
      <c r="T2018" s="62"/>
      <c r="U2018" s="62"/>
      <c r="V2018" s="417"/>
      <c r="W2018" s="62"/>
      <c r="X2018" s="415"/>
      <c r="Y2018" s="417"/>
      <c r="Z2018" s="415"/>
      <c r="AA2018" s="417"/>
      <c r="AB2018" s="62"/>
      <c r="AC2018" s="62"/>
      <c r="AD2018" s="62"/>
      <c r="AE2018" s="62"/>
      <c r="AF2018" s="62"/>
      <c r="AG2018" s="62"/>
      <c r="AH2018" s="62"/>
    </row>
    <row r="2019" spans="14:34">
      <c r="N2019" s="415"/>
      <c r="O2019" s="417"/>
      <c r="P2019" s="415"/>
      <c r="Q2019" s="418"/>
      <c r="R2019" s="62"/>
      <c r="S2019" s="62"/>
      <c r="T2019" s="62"/>
      <c r="U2019" s="62"/>
      <c r="V2019" s="417"/>
      <c r="W2019" s="62"/>
      <c r="X2019" s="415"/>
      <c r="Y2019" s="417"/>
      <c r="Z2019" s="415"/>
      <c r="AA2019" s="417"/>
      <c r="AB2019" s="62"/>
      <c r="AC2019" s="62"/>
      <c r="AD2019" s="62"/>
      <c r="AE2019" s="62"/>
      <c r="AF2019" s="62"/>
      <c r="AG2019" s="62"/>
      <c r="AH2019" s="62"/>
    </row>
    <row r="2020" spans="14:34">
      <c r="N2020" s="415"/>
      <c r="O2020" s="417"/>
      <c r="P2020" s="415"/>
      <c r="Q2020" s="418"/>
      <c r="R2020" s="62"/>
      <c r="S2020" s="62"/>
      <c r="T2020" s="62"/>
      <c r="U2020" s="62"/>
      <c r="V2020" s="417"/>
      <c r="W2020" s="62"/>
      <c r="X2020" s="415"/>
      <c r="Y2020" s="417"/>
      <c r="Z2020" s="415"/>
      <c r="AA2020" s="417"/>
      <c r="AB2020" s="62"/>
      <c r="AC2020" s="62"/>
      <c r="AD2020" s="62"/>
      <c r="AE2020" s="62"/>
      <c r="AF2020" s="62"/>
      <c r="AG2020" s="62"/>
      <c r="AH2020" s="62"/>
    </row>
    <row r="2021" spans="14:34">
      <c r="N2021" s="415"/>
      <c r="O2021" s="417"/>
      <c r="P2021" s="415"/>
      <c r="Q2021" s="418"/>
      <c r="R2021" s="62"/>
      <c r="S2021" s="62"/>
      <c r="T2021" s="62"/>
      <c r="U2021" s="62"/>
      <c r="V2021" s="417"/>
      <c r="W2021" s="62"/>
      <c r="X2021" s="415"/>
      <c r="Y2021" s="417"/>
      <c r="Z2021" s="415"/>
      <c r="AA2021" s="417"/>
      <c r="AB2021" s="62"/>
      <c r="AC2021" s="62"/>
      <c r="AD2021" s="62"/>
      <c r="AE2021" s="62"/>
      <c r="AF2021" s="62"/>
      <c r="AG2021" s="62"/>
      <c r="AH2021" s="62"/>
    </row>
    <row r="2022" spans="14:34">
      <c r="N2022" s="415"/>
      <c r="O2022" s="417"/>
      <c r="P2022" s="415"/>
      <c r="Q2022" s="418"/>
      <c r="R2022" s="62"/>
      <c r="S2022" s="62"/>
      <c r="T2022" s="62"/>
      <c r="U2022" s="62"/>
      <c r="V2022" s="417"/>
      <c r="W2022" s="62"/>
      <c r="X2022" s="415"/>
      <c r="Y2022" s="417"/>
      <c r="Z2022" s="415"/>
      <c r="AA2022" s="417"/>
      <c r="AB2022" s="62"/>
      <c r="AC2022" s="62"/>
      <c r="AD2022" s="62"/>
      <c r="AE2022" s="62"/>
      <c r="AF2022" s="62"/>
      <c r="AG2022" s="62"/>
      <c r="AH2022" s="62"/>
    </row>
    <row r="2023" spans="14:34">
      <c r="N2023" s="415"/>
      <c r="O2023" s="417"/>
      <c r="P2023" s="415"/>
      <c r="Q2023" s="418"/>
      <c r="R2023" s="62"/>
      <c r="S2023" s="62"/>
      <c r="T2023" s="62"/>
      <c r="U2023" s="62"/>
      <c r="V2023" s="417"/>
      <c r="W2023" s="62"/>
      <c r="X2023" s="415"/>
      <c r="Y2023" s="417"/>
      <c r="Z2023" s="415"/>
      <c r="AA2023" s="417"/>
      <c r="AB2023" s="62"/>
      <c r="AC2023" s="62"/>
      <c r="AD2023" s="62"/>
      <c r="AE2023" s="62"/>
      <c r="AF2023" s="62"/>
      <c r="AG2023" s="62"/>
      <c r="AH2023" s="62"/>
    </row>
    <row r="2024" spans="14:34">
      <c r="N2024" s="415"/>
      <c r="O2024" s="417"/>
      <c r="P2024" s="415"/>
      <c r="Q2024" s="418"/>
      <c r="R2024" s="62"/>
      <c r="S2024" s="62"/>
      <c r="T2024" s="62"/>
      <c r="U2024" s="62"/>
      <c r="V2024" s="417"/>
      <c r="W2024" s="62"/>
      <c r="X2024" s="415"/>
      <c r="Y2024" s="417"/>
      <c r="Z2024" s="415"/>
      <c r="AA2024" s="417"/>
      <c r="AB2024" s="62"/>
      <c r="AC2024" s="62"/>
      <c r="AD2024" s="62"/>
      <c r="AE2024" s="62"/>
      <c r="AF2024" s="62"/>
      <c r="AG2024" s="62"/>
      <c r="AH2024" s="62"/>
    </row>
    <row r="2025" spans="14:34">
      <c r="N2025" s="415"/>
      <c r="O2025" s="417"/>
      <c r="P2025" s="415"/>
      <c r="Q2025" s="418"/>
      <c r="R2025" s="62"/>
      <c r="S2025" s="62"/>
      <c r="T2025" s="62"/>
      <c r="U2025" s="62"/>
      <c r="V2025" s="417"/>
      <c r="W2025" s="62"/>
      <c r="X2025" s="415"/>
      <c r="Y2025" s="417"/>
      <c r="Z2025" s="415"/>
      <c r="AA2025" s="417"/>
      <c r="AB2025" s="62"/>
      <c r="AC2025" s="62"/>
      <c r="AD2025" s="62"/>
      <c r="AE2025" s="62"/>
      <c r="AF2025" s="62"/>
      <c r="AG2025" s="62"/>
      <c r="AH2025" s="62"/>
    </row>
    <row r="2026" spans="14:34">
      <c r="N2026" s="415"/>
      <c r="O2026" s="417"/>
      <c r="P2026" s="415"/>
      <c r="Q2026" s="418"/>
      <c r="R2026" s="62"/>
      <c r="S2026" s="62"/>
      <c r="T2026" s="62"/>
      <c r="U2026" s="62"/>
      <c r="V2026" s="417"/>
      <c r="W2026" s="62"/>
      <c r="X2026" s="415"/>
      <c r="Y2026" s="417"/>
      <c r="Z2026" s="415"/>
      <c r="AA2026" s="417"/>
      <c r="AB2026" s="62"/>
      <c r="AC2026" s="62"/>
      <c r="AD2026" s="62"/>
      <c r="AE2026" s="62"/>
      <c r="AF2026" s="62"/>
      <c r="AG2026" s="62"/>
      <c r="AH2026" s="62"/>
    </row>
    <row r="2027" spans="14:34">
      <c r="N2027" s="415"/>
      <c r="O2027" s="417"/>
      <c r="P2027" s="415"/>
      <c r="Q2027" s="418"/>
      <c r="R2027" s="62"/>
      <c r="S2027" s="62"/>
      <c r="T2027" s="62"/>
      <c r="U2027" s="62"/>
      <c r="V2027" s="417"/>
      <c r="W2027" s="62"/>
      <c r="X2027" s="415"/>
      <c r="Y2027" s="417"/>
      <c r="Z2027" s="415"/>
      <c r="AA2027" s="417"/>
      <c r="AB2027" s="62"/>
      <c r="AC2027" s="62"/>
      <c r="AD2027" s="62"/>
      <c r="AE2027" s="62"/>
      <c r="AF2027" s="62"/>
      <c r="AG2027" s="62"/>
      <c r="AH2027" s="62"/>
    </row>
    <row r="2028" spans="14:34">
      <c r="N2028" s="415"/>
      <c r="O2028" s="417"/>
      <c r="P2028" s="415"/>
      <c r="Q2028" s="418"/>
      <c r="R2028" s="62"/>
      <c r="S2028" s="62"/>
      <c r="T2028" s="62"/>
      <c r="U2028" s="62"/>
      <c r="V2028" s="417"/>
      <c r="W2028" s="62"/>
      <c r="X2028" s="415"/>
      <c r="Y2028" s="417"/>
      <c r="Z2028" s="415"/>
      <c r="AA2028" s="417"/>
      <c r="AB2028" s="62"/>
      <c r="AC2028" s="62"/>
      <c r="AD2028" s="62"/>
      <c r="AE2028" s="62"/>
      <c r="AF2028" s="62"/>
      <c r="AG2028" s="62"/>
      <c r="AH2028" s="62"/>
    </row>
    <row r="2029" spans="14:34">
      <c r="N2029" s="415"/>
      <c r="O2029" s="417"/>
      <c r="P2029" s="415"/>
      <c r="Q2029" s="418"/>
      <c r="R2029" s="62"/>
      <c r="S2029" s="62"/>
      <c r="T2029" s="62"/>
      <c r="U2029" s="62"/>
      <c r="V2029" s="417"/>
      <c r="W2029" s="62"/>
      <c r="X2029" s="415"/>
      <c r="Y2029" s="417"/>
      <c r="Z2029" s="415"/>
      <c r="AA2029" s="417"/>
      <c r="AB2029" s="62"/>
      <c r="AC2029" s="62"/>
      <c r="AD2029" s="62"/>
      <c r="AE2029" s="62"/>
      <c r="AF2029" s="62"/>
      <c r="AG2029" s="62"/>
      <c r="AH2029" s="62"/>
    </row>
    <row r="2030" spans="14:34">
      <c r="N2030" s="415"/>
      <c r="O2030" s="417"/>
      <c r="P2030" s="415"/>
      <c r="Q2030" s="418"/>
      <c r="R2030" s="62"/>
      <c r="S2030" s="62"/>
      <c r="T2030" s="62"/>
      <c r="U2030" s="62"/>
      <c r="V2030" s="417"/>
      <c r="W2030" s="62"/>
      <c r="X2030" s="415"/>
      <c r="Y2030" s="417"/>
      <c r="Z2030" s="415"/>
      <c r="AA2030" s="417"/>
      <c r="AB2030" s="62"/>
      <c r="AC2030" s="62"/>
      <c r="AD2030" s="62"/>
      <c r="AE2030" s="62"/>
      <c r="AF2030" s="62"/>
      <c r="AG2030" s="62"/>
      <c r="AH2030" s="62"/>
    </row>
    <row r="2031" spans="14:34">
      <c r="N2031" s="415"/>
      <c r="O2031" s="417"/>
      <c r="P2031" s="415"/>
      <c r="Q2031" s="418"/>
      <c r="R2031" s="62"/>
      <c r="S2031" s="62"/>
      <c r="T2031" s="62"/>
      <c r="U2031" s="62"/>
      <c r="V2031" s="417"/>
      <c r="W2031" s="62"/>
      <c r="X2031" s="415"/>
      <c r="Y2031" s="417"/>
      <c r="Z2031" s="415"/>
      <c r="AA2031" s="417"/>
      <c r="AB2031" s="62"/>
      <c r="AC2031" s="62"/>
      <c r="AD2031" s="62"/>
      <c r="AE2031" s="62"/>
      <c r="AF2031" s="62"/>
      <c r="AG2031" s="62"/>
      <c r="AH2031" s="62"/>
    </row>
    <row r="2032" spans="14:34">
      <c r="N2032" s="415"/>
      <c r="O2032" s="417"/>
      <c r="P2032" s="415"/>
      <c r="Q2032" s="418"/>
      <c r="R2032" s="62"/>
      <c r="S2032" s="62"/>
      <c r="T2032" s="62"/>
      <c r="U2032" s="62"/>
      <c r="V2032" s="417"/>
      <c r="W2032" s="62"/>
      <c r="X2032" s="415"/>
      <c r="Y2032" s="417"/>
      <c r="Z2032" s="415"/>
      <c r="AA2032" s="417"/>
      <c r="AB2032" s="62"/>
      <c r="AC2032" s="62"/>
      <c r="AD2032" s="62"/>
      <c r="AE2032" s="62"/>
      <c r="AF2032" s="62"/>
      <c r="AG2032" s="62"/>
      <c r="AH2032" s="62"/>
    </row>
    <row r="2033" spans="14:34">
      <c r="N2033" s="415"/>
      <c r="O2033" s="417"/>
      <c r="P2033" s="415"/>
      <c r="Q2033" s="418"/>
      <c r="R2033" s="62"/>
      <c r="S2033" s="62"/>
      <c r="T2033" s="62"/>
      <c r="U2033" s="62"/>
      <c r="V2033" s="417"/>
      <c r="W2033" s="62"/>
      <c r="X2033" s="415"/>
      <c r="Y2033" s="417"/>
      <c r="Z2033" s="415"/>
      <c r="AA2033" s="417"/>
      <c r="AB2033" s="62"/>
      <c r="AC2033" s="62"/>
      <c r="AD2033" s="62"/>
      <c r="AE2033" s="62"/>
      <c r="AF2033" s="62"/>
      <c r="AG2033" s="62"/>
      <c r="AH2033" s="62"/>
    </row>
    <row r="2034" spans="14:34">
      <c r="N2034" s="415"/>
      <c r="O2034" s="417"/>
      <c r="P2034" s="415"/>
      <c r="Q2034" s="418"/>
      <c r="R2034" s="62"/>
      <c r="S2034" s="62"/>
      <c r="T2034" s="62"/>
      <c r="U2034" s="62"/>
      <c r="V2034" s="417"/>
      <c r="W2034" s="62"/>
      <c r="X2034" s="415"/>
      <c r="Y2034" s="417"/>
      <c r="Z2034" s="415"/>
      <c r="AA2034" s="417"/>
      <c r="AB2034" s="62"/>
      <c r="AC2034" s="62"/>
      <c r="AD2034" s="62"/>
      <c r="AE2034" s="62"/>
      <c r="AF2034" s="62"/>
      <c r="AG2034" s="62"/>
      <c r="AH2034" s="62"/>
    </row>
    <row r="2035" spans="14:34">
      <c r="N2035" s="415"/>
      <c r="O2035" s="417"/>
      <c r="P2035" s="415"/>
      <c r="Q2035" s="418"/>
      <c r="R2035" s="62"/>
      <c r="S2035" s="62"/>
      <c r="T2035" s="62"/>
      <c r="U2035" s="62"/>
      <c r="V2035" s="417"/>
      <c r="W2035" s="62"/>
      <c r="X2035" s="415"/>
      <c r="Y2035" s="417"/>
      <c r="Z2035" s="415"/>
      <c r="AA2035" s="417"/>
      <c r="AB2035" s="62"/>
      <c r="AC2035" s="62"/>
      <c r="AD2035" s="62"/>
      <c r="AE2035" s="62"/>
      <c r="AF2035" s="62"/>
      <c r="AG2035" s="62"/>
      <c r="AH2035" s="62"/>
    </row>
    <row r="2036" spans="14:34">
      <c r="N2036" s="415"/>
      <c r="O2036" s="417"/>
      <c r="P2036" s="415"/>
      <c r="Q2036" s="418"/>
      <c r="R2036" s="62"/>
      <c r="S2036" s="62"/>
      <c r="T2036" s="62"/>
      <c r="U2036" s="62"/>
      <c r="V2036" s="417"/>
      <c r="W2036" s="62"/>
      <c r="X2036" s="415"/>
      <c r="Y2036" s="417"/>
      <c r="Z2036" s="415"/>
      <c r="AA2036" s="417"/>
      <c r="AB2036" s="62"/>
      <c r="AC2036" s="62"/>
      <c r="AD2036" s="62"/>
      <c r="AE2036" s="62"/>
      <c r="AF2036" s="62"/>
      <c r="AG2036" s="62"/>
      <c r="AH2036" s="62"/>
    </row>
    <row r="2037" spans="14:34">
      <c r="N2037" s="415"/>
      <c r="O2037" s="417"/>
      <c r="P2037" s="415"/>
      <c r="Q2037" s="418"/>
      <c r="R2037" s="62"/>
      <c r="S2037" s="62"/>
      <c r="T2037" s="62"/>
      <c r="U2037" s="62"/>
      <c r="V2037" s="417"/>
      <c r="W2037" s="62"/>
      <c r="X2037" s="415"/>
      <c r="Y2037" s="417"/>
      <c r="Z2037" s="415"/>
      <c r="AA2037" s="417"/>
      <c r="AB2037" s="62"/>
      <c r="AC2037" s="62"/>
      <c r="AD2037" s="62"/>
      <c r="AE2037" s="62"/>
      <c r="AF2037" s="62"/>
      <c r="AG2037" s="62"/>
      <c r="AH2037" s="62"/>
    </row>
    <row r="2038" spans="14:34">
      <c r="N2038" s="415"/>
      <c r="O2038" s="417"/>
      <c r="P2038" s="415"/>
      <c r="Q2038" s="418"/>
      <c r="R2038" s="62"/>
      <c r="S2038" s="62"/>
      <c r="T2038" s="62"/>
      <c r="U2038" s="62"/>
      <c r="V2038" s="417"/>
      <c r="W2038" s="62"/>
      <c r="X2038" s="415"/>
      <c r="Y2038" s="417"/>
      <c r="Z2038" s="415"/>
      <c r="AA2038" s="417"/>
      <c r="AB2038" s="62"/>
      <c r="AC2038" s="62"/>
      <c r="AD2038" s="62"/>
      <c r="AE2038" s="62"/>
      <c r="AF2038" s="62"/>
      <c r="AG2038" s="62"/>
      <c r="AH2038" s="62"/>
    </row>
    <row r="2039" spans="14:34">
      <c r="N2039" s="415"/>
      <c r="O2039" s="417"/>
      <c r="P2039" s="415"/>
      <c r="Q2039" s="418"/>
      <c r="R2039" s="62"/>
      <c r="S2039" s="62"/>
      <c r="T2039" s="62"/>
      <c r="U2039" s="62"/>
      <c r="V2039" s="417"/>
      <c r="W2039" s="62"/>
      <c r="X2039" s="415"/>
      <c r="Y2039" s="417"/>
      <c r="Z2039" s="415"/>
      <c r="AA2039" s="417"/>
      <c r="AB2039" s="62"/>
      <c r="AC2039" s="62"/>
      <c r="AD2039" s="62"/>
      <c r="AE2039" s="62"/>
      <c r="AF2039" s="62"/>
      <c r="AG2039" s="62"/>
      <c r="AH2039" s="62"/>
    </row>
    <row r="2040" spans="14:34">
      <c r="N2040" s="415"/>
      <c r="O2040" s="417"/>
      <c r="P2040" s="415"/>
      <c r="Q2040" s="418"/>
      <c r="R2040" s="62"/>
      <c r="S2040" s="62"/>
      <c r="T2040" s="62"/>
      <c r="U2040" s="62"/>
      <c r="V2040" s="417"/>
      <c r="W2040" s="62"/>
      <c r="X2040" s="415"/>
      <c r="Y2040" s="417"/>
      <c r="Z2040" s="415"/>
      <c r="AA2040" s="417"/>
      <c r="AB2040" s="62"/>
      <c r="AC2040" s="62"/>
      <c r="AD2040" s="62"/>
      <c r="AE2040" s="62"/>
      <c r="AF2040" s="62"/>
      <c r="AG2040" s="62"/>
      <c r="AH2040" s="62"/>
    </row>
    <row r="2041" spans="14:34">
      <c r="N2041" s="415"/>
      <c r="O2041" s="417"/>
      <c r="P2041" s="415"/>
      <c r="Q2041" s="418"/>
      <c r="R2041" s="62"/>
      <c r="S2041" s="62"/>
      <c r="T2041" s="62"/>
      <c r="U2041" s="62"/>
      <c r="V2041" s="417"/>
      <c r="W2041" s="62"/>
      <c r="X2041" s="415"/>
      <c r="Y2041" s="417"/>
      <c r="Z2041" s="415"/>
      <c r="AA2041" s="417"/>
      <c r="AB2041" s="62"/>
      <c r="AC2041" s="62"/>
      <c r="AD2041" s="62"/>
      <c r="AE2041" s="62"/>
      <c r="AF2041" s="62"/>
      <c r="AG2041" s="62"/>
      <c r="AH2041" s="62"/>
    </row>
    <row r="2042" spans="14:34">
      <c r="N2042" s="415"/>
      <c r="O2042" s="417"/>
      <c r="P2042" s="415"/>
      <c r="Q2042" s="418"/>
      <c r="R2042" s="62"/>
      <c r="S2042" s="62"/>
      <c r="T2042" s="62"/>
      <c r="U2042" s="62"/>
      <c r="V2042" s="417"/>
      <c r="W2042" s="62"/>
      <c r="X2042" s="415"/>
      <c r="Y2042" s="417"/>
      <c r="Z2042" s="415"/>
      <c r="AA2042" s="417"/>
      <c r="AB2042" s="62"/>
      <c r="AC2042" s="62"/>
      <c r="AD2042" s="62"/>
      <c r="AE2042" s="62"/>
      <c r="AF2042" s="62"/>
      <c r="AG2042" s="62"/>
      <c r="AH2042" s="62"/>
    </row>
    <row r="2043" spans="14:34">
      <c r="N2043" s="415"/>
      <c r="O2043" s="417"/>
      <c r="P2043" s="415"/>
      <c r="Q2043" s="418"/>
      <c r="R2043" s="62"/>
      <c r="S2043" s="62"/>
      <c r="T2043" s="62"/>
      <c r="U2043" s="62"/>
      <c r="V2043" s="417"/>
      <c r="W2043" s="62"/>
      <c r="X2043" s="415"/>
      <c r="Y2043" s="417"/>
      <c r="Z2043" s="415"/>
      <c r="AA2043" s="417"/>
      <c r="AB2043" s="62"/>
      <c r="AC2043" s="62"/>
      <c r="AD2043" s="62"/>
      <c r="AE2043" s="62"/>
      <c r="AF2043" s="62"/>
      <c r="AG2043" s="62"/>
      <c r="AH2043" s="62"/>
    </row>
    <row r="2044" spans="14:34">
      <c r="N2044" s="415"/>
      <c r="O2044" s="417"/>
      <c r="P2044" s="415"/>
      <c r="Q2044" s="418"/>
      <c r="R2044" s="62"/>
      <c r="S2044" s="62"/>
      <c r="T2044" s="62"/>
      <c r="U2044" s="62"/>
      <c r="V2044" s="417"/>
      <c r="W2044" s="62"/>
      <c r="X2044" s="415"/>
      <c r="Y2044" s="417"/>
      <c r="Z2044" s="415"/>
      <c r="AA2044" s="417"/>
      <c r="AB2044" s="62"/>
      <c r="AC2044" s="62"/>
      <c r="AD2044" s="62"/>
      <c r="AE2044" s="62"/>
      <c r="AF2044" s="62"/>
      <c r="AG2044" s="62"/>
      <c r="AH2044" s="62"/>
    </row>
    <row r="2045" spans="14:34">
      <c r="N2045" s="415"/>
      <c r="O2045" s="417"/>
      <c r="P2045" s="415"/>
      <c r="Q2045" s="418"/>
      <c r="R2045" s="62"/>
      <c r="S2045" s="62"/>
      <c r="T2045" s="62"/>
      <c r="U2045" s="62"/>
      <c r="V2045" s="417"/>
      <c r="W2045" s="62"/>
      <c r="X2045" s="415"/>
      <c r="Y2045" s="417"/>
      <c r="Z2045" s="415"/>
      <c r="AA2045" s="417"/>
      <c r="AB2045" s="62"/>
      <c r="AC2045" s="62"/>
      <c r="AD2045" s="62"/>
      <c r="AE2045" s="62"/>
      <c r="AF2045" s="62"/>
      <c r="AG2045" s="62"/>
      <c r="AH2045" s="62"/>
    </row>
    <row r="2046" spans="14:34">
      <c r="N2046" s="415"/>
      <c r="O2046" s="417"/>
      <c r="P2046" s="415"/>
      <c r="Q2046" s="418"/>
      <c r="R2046" s="62"/>
      <c r="S2046" s="62"/>
      <c r="T2046" s="62"/>
      <c r="U2046" s="62"/>
      <c r="V2046" s="417"/>
      <c r="W2046" s="62"/>
      <c r="X2046" s="415"/>
      <c r="Y2046" s="417"/>
      <c r="Z2046" s="415"/>
      <c r="AA2046" s="417"/>
      <c r="AB2046" s="62"/>
      <c r="AC2046" s="62"/>
      <c r="AD2046" s="62"/>
      <c r="AE2046" s="62"/>
      <c r="AF2046" s="62"/>
      <c r="AG2046" s="62"/>
      <c r="AH2046" s="62"/>
    </row>
    <row r="2047" spans="14:34">
      <c r="N2047" s="415"/>
      <c r="O2047" s="417"/>
      <c r="P2047" s="415"/>
      <c r="Q2047" s="418"/>
      <c r="R2047" s="62"/>
      <c r="S2047" s="62"/>
      <c r="T2047" s="62"/>
      <c r="U2047" s="62"/>
      <c r="V2047" s="417"/>
      <c r="W2047" s="62"/>
      <c r="X2047" s="415"/>
      <c r="Y2047" s="417"/>
      <c r="Z2047" s="415"/>
      <c r="AA2047" s="417"/>
      <c r="AB2047" s="62"/>
      <c r="AC2047" s="62"/>
      <c r="AD2047" s="62"/>
      <c r="AE2047" s="62"/>
      <c r="AF2047" s="62"/>
      <c r="AG2047" s="62"/>
      <c r="AH2047" s="62"/>
    </row>
    <row r="2048" spans="14:34">
      <c r="N2048" s="415"/>
      <c r="O2048" s="417"/>
      <c r="P2048" s="415"/>
      <c r="Q2048" s="418"/>
      <c r="R2048" s="62"/>
      <c r="S2048" s="62"/>
      <c r="T2048" s="62"/>
      <c r="U2048" s="62"/>
      <c r="V2048" s="417"/>
      <c r="W2048" s="62"/>
      <c r="X2048" s="415"/>
      <c r="Y2048" s="417"/>
      <c r="Z2048" s="415"/>
      <c r="AA2048" s="417"/>
      <c r="AB2048" s="62"/>
      <c r="AC2048" s="62"/>
      <c r="AD2048" s="62"/>
      <c r="AE2048" s="62"/>
      <c r="AF2048" s="62"/>
      <c r="AG2048" s="62"/>
      <c r="AH2048" s="62"/>
    </row>
    <row r="2049" spans="14:34">
      <c r="N2049" s="415"/>
      <c r="O2049" s="417"/>
      <c r="P2049" s="415"/>
      <c r="Q2049" s="418"/>
      <c r="R2049" s="62"/>
      <c r="S2049" s="62"/>
      <c r="T2049" s="62"/>
      <c r="U2049" s="62"/>
      <c r="V2049" s="417"/>
      <c r="W2049" s="62"/>
      <c r="X2049" s="415"/>
      <c r="Y2049" s="417"/>
      <c r="Z2049" s="415"/>
      <c r="AA2049" s="417"/>
      <c r="AB2049" s="62"/>
      <c r="AC2049" s="62"/>
      <c r="AD2049" s="62"/>
      <c r="AE2049" s="62"/>
      <c r="AF2049" s="62"/>
      <c r="AG2049" s="62"/>
      <c r="AH2049" s="62"/>
    </row>
    <row r="2050" spans="14:34">
      <c r="N2050" s="415"/>
      <c r="O2050" s="417"/>
      <c r="P2050" s="415"/>
      <c r="Q2050" s="418"/>
      <c r="R2050" s="62"/>
      <c r="S2050" s="62"/>
      <c r="T2050" s="62"/>
      <c r="U2050" s="62"/>
      <c r="V2050" s="417"/>
      <c r="W2050" s="62"/>
      <c r="X2050" s="415"/>
      <c r="Y2050" s="417"/>
      <c r="Z2050" s="415"/>
      <c r="AA2050" s="417"/>
      <c r="AB2050" s="62"/>
      <c r="AC2050" s="62"/>
      <c r="AD2050" s="62"/>
      <c r="AE2050" s="62"/>
      <c r="AF2050" s="62"/>
      <c r="AG2050" s="62"/>
      <c r="AH2050" s="62"/>
    </row>
    <row r="2051" spans="14:34">
      <c r="N2051" s="415"/>
      <c r="O2051" s="417"/>
      <c r="P2051" s="415"/>
      <c r="Q2051" s="418"/>
      <c r="R2051" s="62"/>
      <c r="S2051" s="62"/>
      <c r="T2051" s="62"/>
      <c r="U2051" s="62"/>
      <c r="V2051" s="417"/>
      <c r="W2051" s="62"/>
      <c r="X2051" s="415"/>
      <c r="Y2051" s="417"/>
      <c r="Z2051" s="415"/>
      <c r="AA2051" s="417"/>
      <c r="AB2051" s="62"/>
      <c r="AC2051" s="62"/>
      <c r="AD2051" s="62"/>
      <c r="AE2051" s="62"/>
      <c r="AF2051" s="62"/>
      <c r="AG2051" s="62"/>
      <c r="AH2051" s="62"/>
    </row>
    <row r="2052" spans="14:34">
      <c r="N2052" s="415"/>
      <c r="O2052" s="417"/>
      <c r="P2052" s="415"/>
      <c r="Q2052" s="418"/>
      <c r="R2052" s="62"/>
      <c r="S2052" s="62"/>
      <c r="T2052" s="62"/>
      <c r="U2052" s="62"/>
      <c r="V2052" s="417"/>
      <c r="W2052" s="62"/>
      <c r="X2052" s="415"/>
      <c r="Y2052" s="417"/>
      <c r="Z2052" s="415"/>
      <c r="AA2052" s="417"/>
      <c r="AB2052" s="62"/>
      <c r="AC2052" s="62"/>
      <c r="AD2052" s="62"/>
      <c r="AE2052" s="62"/>
      <c r="AF2052" s="62"/>
      <c r="AG2052" s="62"/>
      <c r="AH2052" s="62"/>
    </row>
    <row r="2053" spans="14:34">
      <c r="N2053" s="415"/>
      <c r="O2053" s="417"/>
      <c r="P2053" s="415"/>
      <c r="Q2053" s="418"/>
      <c r="R2053" s="62"/>
      <c r="S2053" s="62"/>
      <c r="T2053" s="62"/>
      <c r="U2053" s="62"/>
      <c r="V2053" s="417"/>
      <c r="W2053" s="62"/>
      <c r="X2053" s="415"/>
      <c r="Y2053" s="417"/>
      <c r="Z2053" s="415"/>
      <c r="AA2053" s="417"/>
      <c r="AB2053" s="62"/>
      <c r="AC2053" s="62"/>
      <c r="AD2053" s="62"/>
      <c r="AE2053" s="62"/>
      <c r="AF2053" s="62"/>
      <c r="AG2053" s="62"/>
      <c r="AH2053" s="62"/>
    </row>
    <row r="2054" spans="14:34">
      <c r="N2054" s="415"/>
      <c r="O2054" s="417"/>
      <c r="P2054" s="415"/>
      <c r="Q2054" s="418"/>
      <c r="R2054" s="62"/>
      <c r="S2054" s="62"/>
      <c r="T2054" s="62"/>
      <c r="U2054" s="62"/>
      <c r="V2054" s="417"/>
      <c r="W2054" s="62"/>
      <c r="X2054" s="415"/>
      <c r="Y2054" s="417"/>
      <c r="Z2054" s="415"/>
      <c r="AA2054" s="417"/>
      <c r="AB2054" s="62"/>
      <c r="AC2054" s="62"/>
      <c r="AD2054" s="62"/>
      <c r="AE2054" s="62"/>
      <c r="AF2054" s="62"/>
      <c r="AG2054" s="62"/>
      <c r="AH2054" s="62"/>
    </row>
    <row r="2055" spans="14:34">
      <c r="N2055" s="415"/>
      <c r="O2055" s="417"/>
      <c r="P2055" s="415"/>
      <c r="Q2055" s="418"/>
      <c r="R2055" s="62"/>
      <c r="S2055" s="62"/>
      <c r="T2055" s="62"/>
      <c r="U2055" s="62"/>
      <c r="V2055" s="417"/>
      <c r="W2055" s="62"/>
      <c r="X2055" s="415"/>
      <c r="Y2055" s="417"/>
      <c r="Z2055" s="415"/>
      <c r="AA2055" s="417"/>
      <c r="AB2055" s="62"/>
      <c r="AC2055" s="62"/>
      <c r="AD2055" s="62"/>
      <c r="AE2055" s="62"/>
      <c r="AF2055" s="62"/>
      <c r="AG2055" s="62"/>
      <c r="AH2055" s="62"/>
    </row>
    <row r="2056" spans="14:34">
      <c r="N2056" s="415"/>
      <c r="O2056" s="417"/>
      <c r="P2056" s="415"/>
      <c r="Q2056" s="418"/>
      <c r="R2056" s="62"/>
      <c r="S2056" s="62"/>
      <c r="T2056" s="62"/>
      <c r="U2056" s="62"/>
      <c r="V2056" s="417"/>
      <c r="W2056" s="62"/>
      <c r="X2056" s="415"/>
      <c r="Y2056" s="417"/>
      <c r="Z2056" s="415"/>
      <c r="AA2056" s="417"/>
      <c r="AB2056" s="62"/>
      <c r="AC2056" s="62"/>
      <c r="AD2056" s="62"/>
      <c r="AE2056" s="62"/>
      <c r="AF2056" s="62"/>
      <c r="AG2056" s="62"/>
      <c r="AH2056" s="62"/>
    </row>
    <row r="2057" spans="14:34">
      <c r="N2057" s="415"/>
      <c r="O2057" s="417"/>
      <c r="P2057" s="415"/>
      <c r="Q2057" s="418"/>
      <c r="R2057" s="62"/>
      <c r="S2057" s="62"/>
      <c r="T2057" s="62"/>
      <c r="U2057" s="62"/>
      <c r="V2057" s="417"/>
      <c r="W2057" s="62"/>
      <c r="X2057" s="415"/>
      <c r="Y2057" s="417"/>
      <c r="Z2057" s="415"/>
      <c r="AA2057" s="417"/>
      <c r="AB2057" s="62"/>
      <c r="AC2057" s="62"/>
      <c r="AD2057" s="62"/>
      <c r="AE2057" s="62"/>
      <c r="AF2057" s="62"/>
      <c r="AG2057" s="62"/>
      <c r="AH2057" s="62"/>
    </row>
    <row r="2058" spans="14:34">
      <c r="N2058" s="415"/>
      <c r="O2058" s="417"/>
      <c r="P2058" s="415"/>
      <c r="Q2058" s="418"/>
      <c r="R2058" s="62"/>
      <c r="S2058" s="62"/>
      <c r="T2058" s="62"/>
      <c r="U2058" s="62"/>
      <c r="V2058" s="417"/>
      <c r="W2058" s="62"/>
      <c r="X2058" s="415"/>
      <c r="Y2058" s="417"/>
      <c r="Z2058" s="415"/>
      <c r="AA2058" s="417"/>
      <c r="AB2058" s="62"/>
      <c r="AC2058" s="62"/>
      <c r="AD2058" s="62"/>
      <c r="AE2058" s="62"/>
      <c r="AF2058" s="62"/>
      <c r="AG2058" s="62"/>
      <c r="AH2058" s="62"/>
    </row>
    <row r="2059" spans="14:34">
      <c r="N2059" s="415"/>
      <c r="O2059" s="417"/>
      <c r="P2059" s="415"/>
      <c r="Q2059" s="418"/>
      <c r="R2059" s="62"/>
      <c r="S2059" s="62"/>
      <c r="T2059" s="62"/>
      <c r="U2059" s="62"/>
      <c r="V2059" s="417"/>
      <c r="W2059" s="62"/>
      <c r="X2059" s="415"/>
      <c r="Y2059" s="417"/>
      <c r="Z2059" s="415"/>
      <c r="AA2059" s="417"/>
      <c r="AB2059" s="62"/>
      <c r="AC2059" s="62"/>
      <c r="AD2059" s="62"/>
      <c r="AE2059" s="62"/>
      <c r="AF2059" s="62"/>
      <c r="AG2059" s="62"/>
      <c r="AH2059" s="62"/>
    </row>
    <row r="2060" spans="14:34">
      <c r="N2060" s="415"/>
      <c r="O2060" s="417"/>
      <c r="P2060" s="415"/>
      <c r="Q2060" s="418"/>
      <c r="R2060" s="62"/>
      <c r="S2060" s="62"/>
      <c r="T2060" s="62"/>
      <c r="U2060" s="62"/>
      <c r="V2060" s="417"/>
      <c r="W2060" s="62"/>
      <c r="X2060" s="415"/>
      <c r="Y2060" s="417"/>
      <c r="Z2060" s="415"/>
      <c r="AA2060" s="417"/>
      <c r="AB2060" s="62"/>
      <c r="AC2060" s="62"/>
      <c r="AD2060" s="62"/>
      <c r="AE2060" s="62"/>
      <c r="AF2060" s="62"/>
      <c r="AG2060" s="62"/>
      <c r="AH2060" s="62"/>
    </row>
    <row r="2061" spans="14:34">
      <c r="N2061" s="415"/>
      <c r="O2061" s="417"/>
      <c r="P2061" s="415"/>
      <c r="Q2061" s="418"/>
      <c r="R2061" s="62"/>
      <c r="S2061" s="62"/>
      <c r="T2061" s="62"/>
      <c r="U2061" s="62"/>
      <c r="V2061" s="417"/>
      <c r="W2061" s="62"/>
      <c r="X2061" s="415"/>
      <c r="Y2061" s="417"/>
      <c r="Z2061" s="415"/>
      <c r="AA2061" s="417"/>
      <c r="AB2061" s="62"/>
      <c r="AC2061" s="62"/>
      <c r="AD2061" s="62"/>
      <c r="AE2061" s="62"/>
      <c r="AF2061" s="62"/>
      <c r="AG2061" s="62"/>
      <c r="AH2061" s="62"/>
    </row>
    <row r="2062" spans="14:34">
      <c r="N2062" s="415"/>
      <c r="O2062" s="417"/>
      <c r="P2062" s="415"/>
      <c r="Q2062" s="418"/>
      <c r="R2062" s="62"/>
      <c r="S2062" s="62"/>
      <c r="T2062" s="62"/>
      <c r="U2062" s="62"/>
      <c r="V2062" s="417"/>
      <c r="W2062" s="62"/>
      <c r="X2062" s="415"/>
      <c r="Y2062" s="417"/>
      <c r="Z2062" s="415"/>
      <c r="AA2062" s="417"/>
      <c r="AB2062" s="62"/>
      <c r="AC2062" s="62"/>
      <c r="AD2062" s="62"/>
      <c r="AE2062" s="62"/>
      <c r="AF2062" s="62"/>
      <c r="AG2062" s="62"/>
      <c r="AH2062" s="62"/>
    </row>
    <row r="2063" spans="14:34">
      <c r="N2063" s="415"/>
      <c r="O2063" s="417"/>
      <c r="P2063" s="415"/>
      <c r="Q2063" s="418"/>
      <c r="R2063" s="62"/>
      <c r="S2063" s="62"/>
      <c r="T2063" s="62"/>
      <c r="U2063" s="62"/>
      <c r="V2063" s="417"/>
      <c r="W2063" s="62"/>
      <c r="X2063" s="415"/>
      <c r="Y2063" s="417"/>
      <c r="Z2063" s="415"/>
      <c r="AA2063" s="417"/>
      <c r="AB2063" s="62"/>
      <c r="AC2063" s="62"/>
      <c r="AD2063" s="62"/>
      <c r="AE2063" s="62"/>
      <c r="AF2063" s="62"/>
      <c r="AG2063" s="62"/>
      <c r="AH2063" s="62"/>
    </row>
    <row r="2064" spans="14:34">
      <c r="N2064" s="415"/>
      <c r="O2064" s="417"/>
      <c r="P2064" s="415"/>
      <c r="Q2064" s="418"/>
      <c r="R2064" s="62"/>
      <c r="S2064" s="62"/>
      <c r="T2064" s="62"/>
      <c r="U2064" s="62"/>
      <c r="V2064" s="417"/>
      <c r="W2064" s="62"/>
      <c r="X2064" s="415"/>
      <c r="Y2064" s="417"/>
      <c r="Z2064" s="415"/>
      <c r="AA2064" s="417"/>
      <c r="AB2064" s="62"/>
      <c r="AC2064" s="62"/>
      <c r="AD2064" s="62"/>
      <c r="AE2064" s="62"/>
      <c r="AF2064" s="62"/>
      <c r="AG2064" s="62"/>
      <c r="AH2064" s="62"/>
    </row>
    <row r="2065" spans="14:34">
      <c r="N2065" s="415"/>
      <c r="O2065" s="417"/>
      <c r="P2065" s="415"/>
      <c r="Q2065" s="418"/>
      <c r="R2065" s="62"/>
      <c r="S2065" s="62"/>
      <c r="T2065" s="62"/>
      <c r="U2065" s="62"/>
      <c r="V2065" s="417"/>
      <c r="W2065" s="62"/>
      <c r="X2065" s="415"/>
      <c r="Y2065" s="417"/>
      <c r="Z2065" s="415"/>
      <c r="AA2065" s="417"/>
      <c r="AB2065" s="62"/>
      <c r="AC2065" s="62"/>
      <c r="AD2065" s="62"/>
      <c r="AE2065" s="62"/>
      <c r="AF2065" s="62"/>
      <c r="AG2065" s="62"/>
      <c r="AH2065" s="62"/>
    </row>
    <row r="2066" spans="14:34">
      <c r="N2066" s="415"/>
      <c r="O2066" s="417"/>
      <c r="P2066" s="415"/>
      <c r="Q2066" s="418"/>
      <c r="R2066" s="62"/>
      <c r="S2066" s="62"/>
      <c r="T2066" s="62"/>
      <c r="U2066" s="62"/>
      <c r="V2066" s="417"/>
      <c r="W2066" s="62"/>
      <c r="X2066" s="415"/>
      <c r="Y2066" s="417"/>
      <c r="Z2066" s="415"/>
      <c r="AA2066" s="417"/>
      <c r="AB2066" s="62"/>
      <c r="AC2066" s="62"/>
      <c r="AD2066" s="62"/>
      <c r="AE2066" s="62"/>
      <c r="AF2066" s="62"/>
      <c r="AG2066" s="62"/>
      <c r="AH2066" s="62"/>
    </row>
    <row r="2067" spans="14:34">
      <c r="N2067" s="415"/>
      <c r="O2067" s="417"/>
      <c r="P2067" s="415"/>
      <c r="Q2067" s="418"/>
      <c r="R2067" s="62"/>
      <c r="S2067" s="62"/>
      <c r="T2067" s="62"/>
      <c r="U2067" s="62"/>
      <c r="V2067" s="417"/>
      <c r="W2067" s="62"/>
      <c r="X2067" s="415"/>
      <c r="Y2067" s="417"/>
      <c r="Z2067" s="415"/>
      <c r="AA2067" s="417"/>
      <c r="AB2067" s="62"/>
      <c r="AC2067" s="62"/>
      <c r="AD2067" s="62"/>
      <c r="AE2067" s="62"/>
      <c r="AF2067" s="62"/>
      <c r="AG2067" s="62"/>
      <c r="AH2067" s="62"/>
    </row>
    <row r="2068" spans="14:34">
      <c r="N2068" s="415"/>
      <c r="O2068" s="417"/>
      <c r="P2068" s="415"/>
      <c r="Q2068" s="418"/>
      <c r="R2068" s="62"/>
      <c r="S2068" s="62"/>
      <c r="T2068" s="62"/>
      <c r="U2068" s="62"/>
      <c r="V2068" s="417"/>
      <c r="W2068" s="62"/>
      <c r="X2068" s="415"/>
      <c r="Y2068" s="417"/>
      <c r="Z2068" s="415"/>
      <c r="AA2068" s="417"/>
      <c r="AB2068" s="62"/>
      <c r="AC2068" s="62"/>
      <c r="AD2068" s="62"/>
      <c r="AE2068" s="62"/>
      <c r="AF2068" s="62"/>
      <c r="AG2068" s="62"/>
      <c r="AH2068" s="62"/>
    </row>
    <row r="2069" spans="14:34">
      <c r="N2069" s="415"/>
      <c r="O2069" s="417"/>
      <c r="P2069" s="415"/>
      <c r="Q2069" s="418"/>
      <c r="R2069" s="62"/>
      <c r="S2069" s="62"/>
      <c r="T2069" s="62"/>
      <c r="U2069" s="62"/>
      <c r="V2069" s="417"/>
      <c r="W2069" s="62"/>
      <c r="X2069" s="415"/>
      <c r="Y2069" s="417"/>
      <c r="Z2069" s="415"/>
      <c r="AA2069" s="417"/>
      <c r="AB2069" s="62"/>
      <c r="AC2069" s="62"/>
      <c r="AD2069" s="62"/>
      <c r="AE2069" s="62"/>
      <c r="AF2069" s="62"/>
      <c r="AG2069" s="62"/>
      <c r="AH2069" s="62"/>
    </row>
    <row r="2070" spans="14:34">
      <c r="N2070" s="415"/>
      <c r="O2070" s="417"/>
      <c r="P2070" s="415"/>
      <c r="Q2070" s="418"/>
      <c r="R2070" s="62"/>
      <c r="S2070" s="62"/>
      <c r="T2070" s="62"/>
      <c r="U2070" s="62"/>
      <c r="V2070" s="417"/>
      <c r="W2070" s="62"/>
      <c r="X2070" s="415"/>
      <c r="Y2070" s="417"/>
      <c r="Z2070" s="415"/>
      <c r="AA2070" s="417"/>
      <c r="AB2070" s="62"/>
      <c r="AC2070" s="62"/>
      <c r="AD2070" s="62"/>
      <c r="AE2070" s="62"/>
      <c r="AF2070" s="62"/>
      <c r="AG2070" s="62"/>
      <c r="AH2070" s="62"/>
    </row>
    <row r="2071" spans="14:34">
      <c r="N2071" s="415"/>
      <c r="O2071" s="417"/>
      <c r="P2071" s="415"/>
      <c r="Q2071" s="418"/>
      <c r="R2071" s="62"/>
      <c r="S2071" s="62"/>
      <c r="T2071" s="62"/>
      <c r="U2071" s="62"/>
      <c r="V2071" s="417"/>
      <c r="W2071" s="62"/>
      <c r="X2071" s="415"/>
      <c r="Y2071" s="417"/>
      <c r="Z2071" s="415"/>
      <c r="AA2071" s="417"/>
      <c r="AB2071" s="62"/>
      <c r="AC2071" s="62"/>
      <c r="AD2071" s="62"/>
      <c r="AE2071" s="62"/>
      <c r="AF2071" s="62"/>
      <c r="AG2071" s="62"/>
      <c r="AH2071" s="62"/>
    </row>
    <row r="2072" spans="14:34">
      <c r="N2072" s="415"/>
      <c r="O2072" s="417"/>
      <c r="P2072" s="415"/>
      <c r="Q2072" s="418"/>
      <c r="R2072" s="62"/>
      <c r="S2072" s="62"/>
      <c r="T2072" s="62"/>
      <c r="U2072" s="62"/>
      <c r="V2072" s="417"/>
      <c r="W2072" s="62"/>
      <c r="X2072" s="415"/>
      <c r="Y2072" s="417"/>
      <c r="Z2072" s="415"/>
      <c r="AA2072" s="417"/>
      <c r="AB2072" s="62"/>
      <c r="AC2072" s="62"/>
      <c r="AD2072" s="62"/>
      <c r="AE2072" s="62"/>
      <c r="AF2072" s="62"/>
      <c r="AG2072" s="62"/>
      <c r="AH2072" s="62"/>
    </row>
    <row r="2073" spans="14:34">
      <c r="N2073" s="415"/>
      <c r="O2073" s="417"/>
      <c r="P2073" s="415"/>
      <c r="Q2073" s="418"/>
      <c r="R2073" s="62"/>
      <c r="S2073" s="62"/>
      <c r="T2073" s="62"/>
      <c r="U2073" s="62"/>
      <c r="V2073" s="417"/>
      <c r="W2073" s="62"/>
      <c r="X2073" s="415"/>
      <c r="Y2073" s="417"/>
      <c r="Z2073" s="415"/>
      <c r="AA2073" s="417"/>
      <c r="AB2073" s="62"/>
      <c r="AC2073" s="62"/>
      <c r="AD2073" s="62"/>
      <c r="AE2073" s="62"/>
      <c r="AF2073" s="62"/>
      <c r="AG2073" s="62"/>
      <c r="AH2073" s="62"/>
    </row>
    <row r="2074" spans="14:34">
      <c r="N2074" s="415"/>
      <c r="O2074" s="417"/>
      <c r="P2074" s="415"/>
      <c r="Q2074" s="418"/>
      <c r="R2074" s="62"/>
      <c r="S2074" s="62"/>
      <c r="T2074" s="62"/>
      <c r="U2074" s="62"/>
      <c r="V2074" s="417"/>
      <c r="W2074" s="62"/>
      <c r="X2074" s="415"/>
      <c r="Y2074" s="417"/>
      <c r="Z2074" s="415"/>
      <c r="AA2074" s="417"/>
      <c r="AB2074" s="62"/>
      <c r="AC2074" s="62"/>
      <c r="AD2074" s="62"/>
      <c r="AE2074" s="62"/>
      <c r="AF2074" s="62"/>
      <c r="AG2074" s="62"/>
      <c r="AH2074" s="62"/>
    </row>
    <row r="2075" spans="14:34">
      <c r="N2075" s="415"/>
      <c r="O2075" s="417"/>
      <c r="P2075" s="415"/>
      <c r="Q2075" s="418"/>
      <c r="R2075" s="62"/>
      <c r="S2075" s="62"/>
      <c r="T2075" s="62"/>
      <c r="U2075" s="62"/>
      <c r="V2075" s="417"/>
      <c r="W2075" s="62"/>
      <c r="X2075" s="415"/>
      <c r="Y2075" s="417"/>
      <c r="Z2075" s="415"/>
      <c r="AA2075" s="417"/>
      <c r="AB2075" s="62"/>
      <c r="AC2075" s="62"/>
      <c r="AD2075" s="62"/>
      <c r="AE2075" s="62"/>
      <c r="AF2075" s="62"/>
      <c r="AG2075" s="62"/>
      <c r="AH2075" s="62"/>
    </row>
    <row r="2076" spans="14:34">
      <c r="N2076" s="415"/>
      <c r="O2076" s="417"/>
      <c r="P2076" s="415"/>
      <c r="Q2076" s="418"/>
      <c r="R2076" s="62"/>
      <c r="S2076" s="62"/>
      <c r="T2076" s="62"/>
      <c r="U2076" s="62"/>
      <c r="V2076" s="417"/>
      <c r="W2076" s="62"/>
      <c r="X2076" s="415"/>
      <c r="Y2076" s="417"/>
      <c r="Z2076" s="415"/>
      <c r="AA2076" s="417"/>
      <c r="AB2076" s="62"/>
      <c r="AC2076" s="62"/>
      <c r="AD2076" s="62"/>
      <c r="AE2076" s="62"/>
      <c r="AF2076" s="62"/>
      <c r="AG2076" s="62"/>
      <c r="AH2076" s="62"/>
    </row>
    <row r="2077" spans="14:34">
      <c r="N2077" s="415"/>
      <c r="O2077" s="417"/>
      <c r="P2077" s="415"/>
      <c r="Q2077" s="418"/>
      <c r="R2077" s="62"/>
      <c r="S2077" s="62"/>
      <c r="T2077" s="62"/>
      <c r="U2077" s="62"/>
      <c r="V2077" s="417"/>
      <c r="W2077" s="62"/>
      <c r="X2077" s="415"/>
      <c r="Y2077" s="417"/>
      <c r="Z2077" s="415"/>
      <c r="AA2077" s="417"/>
      <c r="AB2077" s="62"/>
      <c r="AC2077" s="62"/>
      <c r="AD2077" s="62"/>
      <c r="AE2077" s="62"/>
      <c r="AF2077" s="62"/>
      <c r="AG2077" s="62"/>
      <c r="AH2077" s="62"/>
    </row>
    <row r="2078" spans="14:34">
      <c r="N2078" s="415"/>
      <c r="O2078" s="417"/>
      <c r="P2078" s="415"/>
      <c r="Q2078" s="418"/>
      <c r="R2078" s="62"/>
      <c r="S2078" s="62"/>
      <c r="T2078" s="62"/>
      <c r="U2078" s="62"/>
      <c r="V2078" s="417"/>
      <c r="W2078" s="62"/>
      <c r="X2078" s="415"/>
      <c r="Y2078" s="417"/>
      <c r="Z2078" s="415"/>
      <c r="AA2078" s="417"/>
      <c r="AB2078" s="62"/>
      <c r="AC2078" s="62"/>
      <c r="AD2078" s="62"/>
      <c r="AE2078" s="62"/>
      <c r="AF2078" s="62"/>
      <c r="AG2078" s="62"/>
      <c r="AH2078" s="62"/>
    </row>
    <row r="2079" spans="14:34">
      <c r="N2079" s="415"/>
      <c r="O2079" s="417"/>
      <c r="P2079" s="415"/>
      <c r="Q2079" s="418"/>
      <c r="R2079" s="62"/>
      <c r="S2079" s="62"/>
      <c r="T2079" s="62"/>
      <c r="U2079" s="62"/>
      <c r="V2079" s="417"/>
      <c r="W2079" s="62"/>
      <c r="X2079" s="415"/>
      <c r="Y2079" s="417"/>
      <c r="Z2079" s="415"/>
      <c r="AA2079" s="417"/>
      <c r="AB2079" s="62"/>
      <c r="AC2079" s="62"/>
      <c r="AD2079" s="62"/>
      <c r="AE2079" s="62"/>
      <c r="AF2079" s="62"/>
      <c r="AG2079" s="62"/>
      <c r="AH2079" s="62"/>
    </row>
    <row r="2080" spans="14:34">
      <c r="N2080" s="415"/>
      <c r="O2080" s="417"/>
      <c r="P2080" s="415"/>
      <c r="Q2080" s="418"/>
      <c r="R2080" s="62"/>
      <c r="S2080" s="62"/>
      <c r="T2080" s="62"/>
      <c r="U2080" s="62"/>
      <c r="V2080" s="417"/>
      <c r="W2080" s="62"/>
      <c r="X2080" s="415"/>
      <c r="Y2080" s="417"/>
      <c r="Z2080" s="415"/>
      <c r="AA2080" s="417"/>
      <c r="AB2080" s="62"/>
      <c r="AC2080" s="62"/>
      <c r="AD2080" s="62"/>
      <c r="AE2080" s="62"/>
      <c r="AF2080" s="62"/>
      <c r="AG2080" s="62"/>
      <c r="AH2080" s="62"/>
    </row>
    <row r="2081" spans="14:34">
      <c r="N2081" s="415"/>
      <c r="O2081" s="417"/>
      <c r="P2081" s="415"/>
      <c r="Q2081" s="418"/>
      <c r="R2081" s="62"/>
      <c r="S2081" s="62"/>
      <c r="T2081" s="62"/>
      <c r="U2081" s="62"/>
      <c r="V2081" s="417"/>
      <c r="W2081" s="62"/>
      <c r="X2081" s="415"/>
      <c r="Y2081" s="417"/>
      <c r="Z2081" s="415"/>
      <c r="AA2081" s="417"/>
      <c r="AB2081" s="62"/>
      <c r="AC2081" s="62"/>
      <c r="AD2081" s="62"/>
      <c r="AE2081" s="62"/>
      <c r="AF2081" s="62"/>
      <c r="AG2081" s="62"/>
      <c r="AH2081" s="62"/>
    </row>
    <row r="2082" spans="14:34">
      <c r="N2082" s="415"/>
      <c r="O2082" s="417"/>
      <c r="P2082" s="415"/>
      <c r="Q2082" s="418"/>
      <c r="R2082" s="62"/>
      <c r="S2082" s="62"/>
      <c r="T2082" s="62"/>
      <c r="U2082" s="62"/>
      <c r="V2082" s="417"/>
      <c r="W2082" s="62"/>
      <c r="X2082" s="415"/>
      <c r="Y2082" s="417"/>
      <c r="Z2082" s="415"/>
      <c r="AA2082" s="417"/>
      <c r="AB2082" s="62"/>
      <c r="AC2082" s="62"/>
      <c r="AD2082" s="62"/>
      <c r="AE2082" s="62"/>
      <c r="AF2082" s="62"/>
      <c r="AG2082" s="62"/>
      <c r="AH2082" s="62"/>
    </row>
    <row r="2083" spans="14:34">
      <c r="N2083" s="415"/>
      <c r="O2083" s="417"/>
      <c r="P2083" s="415"/>
      <c r="Q2083" s="418"/>
      <c r="R2083" s="62"/>
      <c r="S2083" s="62"/>
      <c r="T2083" s="62"/>
      <c r="U2083" s="62"/>
      <c r="V2083" s="417"/>
      <c r="W2083" s="62"/>
      <c r="X2083" s="415"/>
      <c r="Y2083" s="417"/>
      <c r="Z2083" s="415"/>
      <c r="AA2083" s="417"/>
      <c r="AB2083" s="62"/>
      <c r="AC2083" s="62"/>
      <c r="AD2083" s="62"/>
      <c r="AE2083" s="62"/>
      <c r="AF2083" s="62"/>
      <c r="AG2083" s="62"/>
      <c r="AH2083" s="62"/>
    </row>
    <row r="2084" spans="14:34">
      <c r="N2084" s="415"/>
      <c r="O2084" s="417"/>
      <c r="P2084" s="415"/>
      <c r="Q2084" s="418"/>
      <c r="R2084" s="62"/>
      <c r="S2084" s="62"/>
      <c r="T2084" s="62"/>
      <c r="U2084" s="62"/>
      <c r="V2084" s="417"/>
      <c r="W2084" s="62"/>
      <c r="X2084" s="415"/>
      <c r="Y2084" s="417"/>
      <c r="Z2084" s="415"/>
      <c r="AA2084" s="417"/>
      <c r="AB2084" s="62"/>
      <c r="AC2084" s="62"/>
      <c r="AD2084" s="62"/>
      <c r="AE2084" s="62"/>
      <c r="AF2084" s="62"/>
      <c r="AG2084" s="62"/>
      <c r="AH2084" s="62"/>
    </row>
    <row r="2085" spans="14:34">
      <c r="N2085" s="415"/>
      <c r="O2085" s="417"/>
      <c r="P2085" s="415"/>
      <c r="Q2085" s="418"/>
      <c r="R2085" s="62"/>
      <c r="S2085" s="62"/>
      <c r="T2085" s="62"/>
      <c r="U2085" s="62"/>
      <c r="V2085" s="417"/>
      <c r="W2085" s="62"/>
      <c r="X2085" s="415"/>
      <c r="Y2085" s="417"/>
      <c r="Z2085" s="415"/>
      <c r="AA2085" s="417"/>
      <c r="AB2085" s="62"/>
      <c r="AC2085" s="62"/>
      <c r="AD2085" s="62"/>
      <c r="AE2085" s="62"/>
      <c r="AF2085" s="62"/>
      <c r="AG2085" s="62"/>
      <c r="AH2085" s="62"/>
    </row>
    <row r="2086" spans="14:34">
      <c r="N2086" s="415"/>
      <c r="O2086" s="417"/>
      <c r="P2086" s="415"/>
      <c r="Q2086" s="418"/>
      <c r="R2086" s="62"/>
      <c r="S2086" s="62"/>
      <c r="T2086" s="62"/>
      <c r="U2086" s="62"/>
      <c r="V2086" s="417"/>
      <c r="W2086" s="62"/>
      <c r="X2086" s="415"/>
      <c r="Y2086" s="417"/>
      <c r="Z2086" s="415"/>
      <c r="AA2086" s="417"/>
      <c r="AB2086" s="62"/>
      <c r="AC2086" s="62"/>
      <c r="AD2086" s="62"/>
      <c r="AE2086" s="62"/>
      <c r="AF2086" s="62"/>
      <c r="AG2086" s="62"/>
      <c r="AH2086" s="62"/>
    </row>
    <row r="2087" spans="14:34">
      <c r="N2087" s="415"/>
      <c r="O2087" s="417"/>
      <c r="P2087" s="415"/>
      <c r="Q2087" s="418"/>
      <c r="R2087" s="62"/>
      <c r="S2087" s="62"/>
      <c r="T2087" s="62"/>
      <c r="U2087" s="62"/>
      <c r="V2087" s="417"/>
      <c r="W2087" s="62"/>
      <c r="X2087" s="415"/>
      <c r="Y2087" s="417"/>
      <c r="Z2087" s="415"/>
      <c r="AA2087" s="417"/>
      <c r="AB2087" s="62"/>
      <c r="AC2087" s="62"/>
      <c r="AD2087" s="62"/>
      <c r="AE2087" s="62"/>
      <c r="AF2087" s="62"/>
      <c r="AG2087" s="62"/>
      <c r="AH2087" s="62"/>
    </row>
    <row r="2088" spans="14:34">
      <c r="N2088" s="415"/>
      <c r="O2088" s="417"/>
      <c r="P2088" s="415"/>
      <c r="Q2088" s="418"/>
      <c r="R2088" s="62"/>
      <c r="S2088" s="62"/>
      <c r="T2088" s="62"/>
      <c r="U2088" s="62"/>
      <c r="V2088" s="417"/>
      <c r="W2088" s="62"/>
      <c r="X2088" s="415"/>
      <c r="Y2088" s="417"/>
      <c r="Z2088" s="415"/>
      <c r="AA2088" s="417"/>
      <c r="AB2088" s="62"/>
      <c r="AC2088" s="62"/>
      <c r="AD2088" s="62"/>
      <c r="AE2088" s="62"/>
      <c r="AF2088" s="62"/>
      <c r="AG2088" s="62"/>
      <c r="AH2088" s="62"/>
    </row>
    <row r="2089" spans="14:34">
      <c r="N2089" s="415"/>
      <c r="O2089" s="417"/>
      <c r="P2089" s="415"/>
      <c r="Q2089" s="418"/>
      <c r="R2089" s="62"/>
      <c r="S2089" s="62"/>
      <c r="T2089" s="62"/>
      <c r="U2089" s="62"/>
      <c r="V2089" s="417"/>
      <c r="W2089" s="62"/>
      <c r="X2089" s="415"/>
      <c r="Y2089" s="417"/>
      <c r="Z2089" s="415"/>
      <c r="AA2089" s="417"/>
      <c r="AB2089" s="62"/>
      <c r="AC2089" s="62"/>
      <c r="AD2089" s="62"/>
      <c r="AE2089" s="62"/>
      <c r="AF2089" s="62"/>
      <c r="AG2089" s="62"/>
      <c r="AH2089" s="62"/>
    </row>
    <row r="2090" spans="14:34">
      <c r="N2090" s="415"/>
      <c r="O2090" s="417"/>
      <c r="P2090" s="415"/>
      <c r="Q2090" s="418"/>
      <c r="R2090" s="62"/>
      <c r="S2090" s="62"/>
      <c r="T2090" s="62"/>
      <c r="U2090" s="62"/>
      <c r="V2090" s="417"/>
      <c r="W2090" s="62"/>
      <c r="X2090" s="415"/>
      <c r="Y2090" s="417"/>
      <c r="Z2090" s="415"/>
      <c r="AA2090" s="417"/>
      <c r="AB2090" s="62"/>
      <c r="AC2090" s="62"/>
      <c r="AD2090" s="62"/>
      <c r="AE2090" s="62"/>
      <c r="AF2090" s="62"/>
      <c r="AG2090" s="62"/>
      <c r="AH2090" s="62"/>
    </row>
    <row r="2091" spans="14:34">
      <c r="N2091" s="415"/>
      <c r="O2091" s="417"/>
      <c r="P2091" s="415"/>
      <c r="Q2091" s="418"/>
      <c r="R2091" s="62"/>
      <c r="S2091" s="62"/>
      <c r="T2091" s="62"/>
      <c r="U2091" s="62"/>
      <c r="V2091" s="417"/>
      <c r="W2091" s="62"/>
      <c r="X2091" s="415"/>
      <c r="Y2091" s="417"/>
      <c r="Z2091" s="415"/>
      <c r="AA2091" s="417"/>
      <c r="AB2091" s="62"/>
      <c r="AC2091" s="62"/>
      <c r="AD2091" s="62"/>
      <c r="AE2091" s="62"/>
      <c r="AF2091" s="62"/>
      <c r="AG2091" s="62"/>
      <c r="AH2091" s="62"/>
    </row>
    <row r="2092" spans="14:34">
      <c r="N2092" s="415"/>
      <c r="O2092" s="417"/>
      <c r="P2092" s="415"/>
      <c r="Q2092" s="418"/>
      <c r="R2092" s="62"/>
      <c r="S2092" s="62"/>
      <c r="T2092" s="62"/>
      <c r="U2092" s="62"/>
      <c r="V2092" s="417"/>
      <c r="W2092" s="62"/>
      <c r="X2092" s="415"/>
      <c r="Y2092" s="417"/>
      <c r="Z2092" s="415"/>
      <c r="AA2092" s="417"/>
      <c r="AB2092" s="62"/>
      <c r="AC2092" s="62"/>
      <c r="AD2092" s="62"/>
      <c r="AE2092" s="62"/>
      <c r="AF2092" s="62"/>
      <c r="AG2092" s="62"/>
      <c r="AH2092" s="62"/>
    </row>
    <row r="2093" spans="14:34">
      <c r="N2093" s="415"/>
      <c r="O2093" s="417"/>
      <c r="P2093" s="415"/>
      <c r="Q2093" s="418"/>
      <c r="R2093" s="62"/>
      <c r="S2093" s="62"/>
      <c r="T2093" s="62"/>
      <c r="U2093" s="62"/>
      <c r="V2093" s="417"/>
      <c r="W2093" s="62"/>
      <c r="X2093" s="415"/>
      <c r="Y2093" s="417"/>
      <c r="Z2093" s="415"/>
      <c r="AA2093" s="417"/>
      <c r="AB2093" s="62"/>
      <c r="AC2093" s="62"/>
      <c r="AD2093" s="62"/>
      <c r="AE2093" s="62"/>
      <c r="AF2093" s="62"/>
      <c r="AG2093" s="62"/>
      <c r="AH2093" s="62"/>
    </row>
    <row r="2094" spans="14:34">
      <c r="N2094" s="415"/>
      <c r="O2094" s="417"/>
      <c r="P2094" s="415"/>
      <c r="Q2094" s="418"/>
      <c r="R2094" s="62"/>
      <c r="S2094" s="62"/>
      <c r="T2094" s="62"/>
      <c r="U2094" s="62"/>
      <c r="V2094" s="417"/>
      <c r="W2094" s="62"/>
      <c r="X2094" s="415"/>
      <c r="Y2094" s="417"/>
      <c r="Z2094" s="415"/>
      <c r="AA2094" s="417"/>
      <c r="AB2094" s="62"/>
      <c r="AC2094" s="62"/>
      <c r="AD2094" s="62"/>
      <c r="AE2094" s="62"/>
      <c r="AF2094" s="62"/>
      <c r="AG2094" s="62"/>
      <c r="AH2094" s="62"/>
    </row>
    <row r="2095" spans="14:34">
      <c r="N2095" s="415"/>
      <c r="O2095" s="417"/>
      <c r="P2095" s="415"/>
      <c r="Q2095" s="418"/>
      <c r="R2095" s="62"/>
      <c r="S2095" s="62"/>
      <c r="T2095" s="62"/>
      <c r="U2095" s="62"/>
      <c r="V2095" s="417"/>
      <c r="W2095" s="62"/>
      <c r="X2095" s="415"/>
      <c r="Y2095" s="417"/>
      <c r="Z2095" s="415"/>
      <c r="AA2095" s="417"/>
      <c r="AB2095" s="62"/>
      <c r="AC2095" s="62"/>
      <c r="AD2095" s="62"/>
      <c r="AE2095" s="62"/>
      <c r="AF2095" s="62"/>
      <c r="AG2095" s="62"/>
      <c r="AH2095" s="62"/>
    </row>
    <row r="2096" spans="14:34">
      <c r="N2096" s="415"/>
      <c r="O2096" s="417"/>
      <c r="P2096" s="415"/>
      <c r="Q2096" s="418"/>
      <c r="R2096" s="62"/>
      <c r="S2096" s="62"/>
      <c r="T2096" s="62"/>
      <c r="U2096" s="62"/>
      <c r="V2096" s="417"/>
      <c r="W2096" s="62"/>
      <c r="X2096" s="415"/>
      <c r="Y2096" s="417"/>
      <c r="Z2096" s="415"/>
      <c r="AA2096" s="417"/>
      <c r="AB2096" s="62"/>
      <c r="AC2096" s="62"/>
      <c r="AD2096" s="62"/>
      <c r="AE2096" s="62"/>
      <c r="AF2096" s="62"/>
      <c r="AG2096" s="62"/>
      <c r="AH2096" s="62"/>
    </row>
    <row r="2097" spans="14:34">
      <c r="N2097" s="415"/>
      <c r="O2097" s="417"/>
      <c r="P2097" s="415"/>
      <c r="Q2097" s="418"/>
      <c r="R2097" s="62"/>
      <c r="S2097" s="62"/>
      <c r="T2097" s="62"/>
      <c r="U2097" s="62"/>
      <c r="V2097" s="417"/>
      <c r="W2097" s="62"/>
      <c r="X2097" s="415"/>
      <c r="Y2097" s="417"/>
      <c r="Z2097" s="415"/>
      <c r="AA2097" s="417"/>
      <c r="AB2097" s="62"/>
      <c r="AC2097" s="62"/>
      <c r="AD2097" s="62"/>
      <c r="AE2097" s="62"/>
      <c r="AF2097" s="62"/>
      <c r="AG2097" s="62"/>
      <c r="AH2097" s="62"/>
    </row>
    <row r="2098" spans="14:34">
      <c r="N2098" s="415"/>
      <c r="O2098" s="417"/>
      <c r="P2098" s="415"/>
      <c r="Q2098" s="418"/>
      <c r="R2098" s="62"/>
      <c r="S2098" s="62"/>
      <c r="T2098" s="62"/>
      <c r="U2098" s="62"/>
      <c r="V2098" s="417"/>
      <c r="W2098" s="62"/>
      <c r="X2098" s="415"/>
      <c r="Y2098" s="417"/>
      <c r="Z2098" s="415"/>
      <c r="AA2098" s="417"/>
      <c r="AB2098" s="62"/>
      <c r="AC2098" s="62"/>
      <c r="AD2098" s="62"/>
      <c r="AE2098" s="62"/>
      <c r="AF2098" s="62"/>
      <c r="AG2098" s="62"/>
      <c r="AH2098" s="62"/>
    </row>
    <row r="2099" spans="14:34">
      <c r="N2099" s="415"/>
      <c r="O2099" s="417"/>
      <c r="P2099" s="415"/>
      <c r="Q2099" s="418"/>
      <c r="R2099" s="62"/>
      <c r="S2099" s="62"/>
      <c r="T2099" s="62"/>
      <c r="U2099" s="62"/>
      <c r="V2099" s="417"/>
      <c r="W2099" s="62"/>
      <c r="X2099" s="415"/>
      <c r="Y2099" s="417"/>
      <c r="Z2099" s="415"/>
      <c r="AA2099" s="417"/>
      <c r="AB2099" s="62"/>
      <c r="AC2099" s="62"/>
      <c r="AD2099" s="62"/>
      <c r="AE2099" s="62"/>
      <c r="AF2099" s="62"/>
      <c r="AG2099" s="62"/>
      <c r="AH2099" s="62"/>
    </row>
    <row r="2100" spans="14:34">
      <c r="N2100" s="415"/>
      <c r="O2100" s="417"/>
      <c r="P2100" s="415"/>
      <c r="Q2100" s="418"/>
      <c r="R2100" s="62"/>
      <c r="S2100" s="62"/>
      <c r="T2100" s="62"/>
      <c r="U2100" s="62"/>
      <c r="V2100" s="417"/>
      <c r="W2100" s="62"/>
      <c r="X2100" s="415"/>
      <c r="Y2100" s="417"/>
      <c r="Z2100" s="415"/>
      <c r="AA2100" s="417"/>
      <c r="AB2100" s="62"/>
      <c r="AC2100" s="62"/>
      <c r="AD2100" s="62"/>
      <c r="AE2100" s="62"/>
      <c r="AF2100" s="62"/>
      <c r="AG2100" s="62"/>
      <c r="AH2100" s="62"/>
    </row>
    <row r="2101" spans="14:34">
      <c r="N2101" s="415"/>
      <c r="O2101" s="417"/>
      <c r="P2101" s="415"/>
      <c r="Q2101" s="418"/>
      <c r="R2101" s="62"/>
      <c r="S2101" s="62"/>
      <c r="T2101" s="62"/>
      <c r="U2101" s="62"/>
      <c r="V2101" s="417"/>
      <c r="W2101" s="62"/>
      <c r="X2101" s="415"/>
      <c r="Y2101" s="417"/>
      <c r="Z2101" s="415"/>
      <c r="AA2101" s="417"/>
      <c r="AB2101" s="62"/>
      <c r="AC2101" s="62"/>
      <c r="AD2101" s="62"/>
      <c r="AE2101" s="62"/>
      <c r="AF2101" s="62"/>
      <c r="AG2101" s="62"/>
      <c r="AH2101" s="62"/>
    </row>
    <row r="2102" spans="14:34">
      <c r="N2102" s="415"/>
      <c r="O2102" s="417"/>
      <c r="P2102" s="415"/>
      <c r="Q2102" s="418"/>
      <c r="R2102" s="62"/>
      <c r="S2102" s="62"/>
      <c r="T2102" s="62"/>
      <c r="U2102" s="62"/>
      <c r="V2102" s="417"/>
      <c r="W2102" s="62"/>
      <c r="X2102" s="415"/>
      <c r="Y2102" s="417"/>
      <c r="Z2102" s="415"/>
      <c r="AA2102" s="417"/>
      <c r="AB2102" s="62"/>
      <c r="AC2102" s="62"/>
      <c r="AD2102" s="62"/>
      <c r="AE2102" s="62"/>
      <c r="AF2102" s="62"/>
      <c r="AG2102" s="62"/>
      <c r="AH2102" s="62"/>
    </row>
    <row r="2103" spans="14:34">
      <c r="N2103" s="415"/>
      <c r="O2103" s="417"/>
      <c r="P2103" s="415"/>
      <c r="Q2103" s="418"/>
      <c r="R2103" s="62"/>
      <c r="S2103" s="62"/>
      <c r="T2103" s="62"/>
      <c r="U2103" s="62"/>
      <c r="V2103" s="417"/>
      <c r="W2103" s="62"/>
      <c r="X2103" s="415"/>
      <c r="Y2103" s="417"/>
      <c r="Z2103" s="415"/>
      <c r="AA2103" s="417"/>
      <c r="AB2103" s="62"/>
      <c r="AC2103" s="62"/>
      <c r="AD2103" s="62"/>
      <c r="AE2103" s="62"/>
      <c r="AF2103" s="62"/>
      <c r="AG2103" s="62"/>
      <c r="AH2103" s="62"/>
    </row>
    <row r="2104" spans="14:34">
      <c r="N2104" s="415"/>
      <c r="O2104" s="417"/>
      <c r="P2104" s="415"/>
      <c r="Q2104" s="418"/>
      <c r="R2104" s="62"/>
      <c r="S2104" s="62"/>
      <c r="T2104" s="62"/>
      <c r="U2104" s="62"/>
      <c r="V2104" s="417"/>
      <c r="W2104" s="62"/>
      <c r="X2104" s="415"/>
      <c r="Y2104" s="417"/>
      <c r="Z2104" s="415"/>
      <c r="AA2104" s="417"/>
      <c r="AB2104" s="62"/>
      <c r="AC2104" s="62"/>
      <c r="AD2104" s="62"/>
      <c r="AE2104" s="62"/>
      <c r="AF2104" s="62"/>
      <c r="AG2104" s="62"/>
      <c r="AH2104" s="62"/>
    </row>
    <row r="2105" spans="14:34">
      <c r="N2105" s="415"/>
      <c r="O2105" s="417"/>
      <c r="P2105" s="415"/>
      <c r="Q2105" s="418"/>
      <c r="R2105" s="62"/>
      <c r="S2105" s="62"/>
      <c r="T2105" s="62"/>
      <c r="U2105" s="62"/>
      <c r="V2105" s="417"/>
      <c r="W2105" s="62"/>
      <c r="X2105" s="415"/>
      <c r="Y2105" s="417"/>
      <c r="Z2105" s="415"/>
      <c r="AA2105" s="417"/>
      <c r="AB2105" s="62"/>
      <c r="AC2105" s="62"/>
      <c r="AD2105" s="62"/>
      <c r="AE2105" s="62"/>
      <c r="AF2105" s="62"/>
      <c r="AG2105" s="62"/>
      <c r="AH2105" s="62"/>
    </row>
    <row r="2106" spans="14:34">
      <c r="N2106" s="415"/>
      <c r="O2106" s="417"/>
      <c r="P2106" s="415"/>
      <c r="Q2106" s="418"/>
      <c r="R2106" s="62"/>
      <c r="S2106" s="62"/>
      <c r="T2106" s="62"/>
      <c r="U2106" s="62"/>
      <c r="V2106" s="417"/>
      <c r="W2106" s="62"/>
      <c r="X2106" s="415"/>
      <c r="Y2106" s="417"/>
      <c r="Z2106" s="415"/>
      <c r="AA2106" s="417"/>
      <c r="AB2106" s="62"/>
      <c r="AC2106" s="62"/>
      <c r="AD2106" s="62"/>
      <c r="AE2106" s="62"/>
      <c r="AF2106" s="62"/>
      <c r="AG2106" s="62"/>
      <c r="AH2106" s="62"/>
    </row>
    <row r="2107" spans="14:34">
      <c r="N2107" s="415"/>
      <c r="O2107" s="417"/>
      <c r="P2107" s="415"/>
      <c r="Q2107" s="418"/>
      <c r="R2107" s="62"/>
      <c r="S2107" s="62"/>
      <c r="T2107" s="62"/>
      <c r="U2107" s="62"/>
      <c r="V2107" s="417"/>
      <c r="W2107" s="62"/>
      <c r="X2107" s="415"/>
      <c r="Y2107" s="417"/>
      <c r="Z2107" s="415"/>
      <c r="AA2107" s="417"/>
      <c r="AB2107" s="62"/>
      <c r="AC2107" s="62"/>
      <c r="AD2107" s="62"/>
      <c r="AE2107" s="62"/>
      <c r="AF2107" s="62"/>
      <c r="AG2107" s="62"/>
      <c r="AH2107" s="62"/>
    </row>
    <row r="2108" spans="14:34">
      <c r="N2108" s="415"/>
      <c r="O2108" s="417"/>
      <c r="P2108" s="415"/>
      <c r="Q2108" s="418"/>
      <c r="R2108" s="62"/>
      <c r="S2108" s="62"/>
      <c r="T2108" s="62"/>
      <c r="U2108" s="62"/>
      <c r="V2108" s="417"/>
      <c r="W2108" s="62"/>
      <c r="X2108" s="415"/>
      <c r="Y2108" s="417"/>
      <c r="Z2108" s="415"/>
      <c r="AA2108" s="417"/>
      <c r="AB2108" s="62"/>
      <c r="AC2108" s="62"/>
      <c r="AD2108" s="62"/>
      <c r="AE2108" s="62"/>
      <c r="AF2108" s="62"/>
      <c r="AG2108" s="62"/>
      <c r="AH2108" s="62"/>
    </row>
    <row r="2109" spans="14:34">
      <c r="N2109" s="415"/>
      <c r="O2109" s="417"/>
      <c r="P2109" s="415"/>
      <c r="Q2109" s="418"/>
      <c r="R2109" s="62"/>
      <c r="S2109" s="62"/>
      <c r="T2109" s="62"/>
      <c r="U2109" s="62"/>
      <c r="V2109" s="417"/>
      <c r="W2109" s="62"/>
      <c r="X2109" s="415"/>
      <c r="Y2109" s="417"/>
      <c r="Z2109" s="415"/>
      <c r="AA2109" s="417"/>
      <c r="AB2109" s="62"/>
      <c r="AC2109" s="62"/>
      <c r="AD2109" s="62"/>
      <c r="AE2109" s="62"/>
      <c r="AF2109" s="62"/>
      <c r="AG2109" s="62"/>
      <c r="AH2109" s="62"/>
    </row>
    <row r="2110" spans="14:34">
      <c r="N2110" s="415"/>
      <c r="O2110" s="417"/>
      <c r="P2110" s="415"/>
      <c r="Q2110" s="418"/>
      <c r="R2110" s="62"/>
      <c r="S2110" s="62"/>
      <c r="T2110" s="62"/>
      <c r="U2110" s="62"/>
      <c r="V2110" s="417"/>
      <c r="W2110" s="62"/>
      <c r="X2110" s="415"/>
      <c r="Y2110" s="417"/>
      <c r="Z2110" s="415"/>
      <c r="AA2110" s="417"/>
      <c r="AB2110" s="62"/>
      <c r="AC2110" s="62"/>
      <c r="AD2110" s="62"/>
      <c r="AE2110" s="62"/>
      <c r="AF2110" s="62"/>
      <c r="AG2110" s="62"/>
      <c r="AH2110" s="62"/>
    </row>
    <row r="2111" spans="14:34">
      <c r="N2111" s="415"/>
      <c r="O2111" s="417"/>
      <c r="P2111" s="415"/>
      <c r="Q2111" s="418"/>
      <c r="R2111" s="62"/>
      <c r="S2111" s="62"/>
      <c r="T2111" s="62"/>
      <c r="U2111" s="62"/>
      <c r="V2111" s="417"/>
      <c r="W2111" s="62"/>
      <c r="X2111" s="415"/>
      <c r="Y2111" s="417"/>
      <c r="Z2111" s="415"/>
      <c r="AA2111" s="417"/>
      <c r="AB2111" s="62"/>
      <c r="AC2111" s="62"/>
      <c r="AD2111" s="62"/>
      <c r="AE2111" s="62"/>
      <c r="AF2111" s="62"/>
      <c r="AG2111" s="62"/>
      <c r="AH2111" s="62"/>
    </row>
    <row r="2112" spans="14:34">
      <c r="N2112" s="415"/>
      <c r="O2112" s="417"/>
      <c r="P2112" s="415"/>
      <c r="Q2112" s="418"/>
      <c r="R2112" s="62"/>
      <c r="S2112" s="62"/>
      <c r="T2112" s="62"/>
      <c r="U2112" s="62"/>
      <c r="V2112" s="417"/>
      <c r="W2112" s="62"/>
      <c r="X2112" s="415"/>
      <c r="Y2112" s="417"/>
      <c r="Z2112" s="415"/>
      <c r="AA2112" s="417"/>
      <c r="AB2112" s="62"/>
      <c r="AC2112" s="62"/>
      <c r="AD2112" s="62"/>
      <c r="AE2112" s="62"/>
      <c r="AF2112" s="62"/>
      <c r="AG2112" s="62"/>
      <c r="AH2112" s="62"/>
    </row>
    <row r="2113" spans="14:34">
      <c r="N2113" s="415"/>
      <c r="O2113" s="417"/>
      <c r="P2113" s="415"/>
      <c r="Q2113" s="418"/>
      <c r="R2113" s="62"/>
      <c r="S2113" s="62"/>
      <c r="T2113" s="62"/>
      <c r="U2113" s="62"/>
      <c r="V2113" s="417"/>
      <c r="W2113" s="62"/>
      <c r="X2113" s="415"/>
      <c r="Y2113" s="417"/>
      <c r="Z2113" s="415"/>
      <c r="AA2113" s="417"/>
      <c r="AB2113" s="62"/>
      <c r="AC2113" s="62"/>
      <c r="AD2113" s="62"/>
      <c r="AE2113" s="62"/>
      <c r="AF2113" s="62"/>
      <c r="AG2113" s="62"/>
      <c r="AH2113" s="62"/>
    </row>
    <row r="2114" spans="14:34">
      <c r="N2114" s="415"/>
      <c r="O2114" s="417"/>
      <c r="P2114" s="415"/>
      <c r="Q2114" s="418"/>
      <c r="R2114" s="62"/>
      <c r="S2114" s="62"/>
      <c r="T2114" s="62"/>
      <c r="U2114" s="62"/>
      <c r="V2114" s="417"/>
      <c r="W2114" s="62"/>
      <c r="X2114" s="415"/>
      <c r="Y2114" s="417"/>
      <c r="Z2114" s="415"/>
      <c r="AA2114" s="417"/>
      <c r="AB2114" s="62"/>
      <c r="AC2114" s="62"/>
      <c r="AD2114" s="62"/>
      <c r="AE2114" s="62"/>
      <c r="AF2114" s="62"/>
      <c r="AG2114" s="62"/>
      <c r="AH2114" s="62"/>
    </row>
    <row r="2115" spans="14:34">
      <c r="N2115" s="415"/>
      <c r="O2115" s="417"/>
      <c r="P2115" s="415"/>
      <c r="Q2115" s="418"/>
      <c r="R2115" s="62"/>
      <c r="S2115" s="62"/>
      <c r="T2115" s="62"/>
      <c r="U2115" s="62"/>
      <c r="V2115" s="417"/>
      <c r="W2115" s="62"/>
      <c r="X2115" s="415"/>
      <c r="Y2115" s="417"/>
      <c r="Z2115" s="415"/>
      <c r="AA2115" s="417"/>
      <c r="AB2115" s="62"/>
      <c r="AC2115" s="62"/>
      <c r="AD2115" s="62"/>
      <c r="AE2115" s="62"/>
      <c r="AF2115" s="62"/>
      <c r="AG2115" s="62"/>
      <c r="AH2115" s="62"/>
    </row>
    <row r="2116" spans="14:34">
      <c r="N2116" s="415"/>
      <c r="O2116" s="417"/>
      <c r="P2116" s="415"/>
      <c r="Q2116" s="418"/>
      <c r="R2116" s="62"/>
      <c r="S2116" s="62"/>
      <c r="T2116" s="62"/>
      <c r="U2116" s="62"/>
      <c r="V2116" s="417"/>
      <c r="W2116" s="62"/>
      <c r="X2116" s="415"/>
      <c r="Y2116" s="417"/>
      <c r="Z2116" s="415"/>
      <c r="AA2116" s="417"/>
      <c r="AB2116" s="62"/>
      <c r="AC2116" s="62"/>
      <c r="AD2116" s="62"/>
      <c r="AE2116" s="62"/>
      <c r="AF2116" s="62"/>
      <c r="AG2116" s="62"/>
      <c r="AH2116" s="62"/>
    </row>
    <row r="2117" spans="14:34">
      <c r="N2117" s="415"/>
      <c r="O2117" s="417"/>
      <c r="P2117" s="415"/>
      <c r="Q2117" s="418"/>
      <c r="R2117" s="62"/>
      <c r="S2117" s="62"/>
      <c r="T2117" s="62"/>
      <c r="U2117" s="62"/>
      <c r="V2117" s="417"/>
      <c r="W2117" s="62"/>
      <c r="X2117" s="415"/>
      <c r="Y2117" s="417"/>
      <c r="Z2117" s="415"/>
      <c r="AA2117" s="417"/>
      <c r="AB2117" s="62"/>
      <c r="AC2117" s="62"/>
      <c r="AD2117" s="62"/>
      <c r="AE2117" s="62"/>
      <c r="AF2117" s="62"/>
      <c r="AG2117" s="62"/>
      <c r="AH2117" s="62"/>
    </row>
    <row r="2118" spans="14:34">
      <c r="N2118" s="415"/>
      <c r="O2118" s="417"/>
      <c r="P2118" s="415"/>
      <c r="Q2118" s="418"/>
      <c r="R2118" s="62"/>
      <c r="S2118" s="62"/>
      <c r="T2118" s="62"/>
      <c r="U2118" s="62"/>
      <c r="V2118" s="417"/>
      <c r="W2118" s="62"/>
      <c r="X2118" s="415"/>
      <c r="Y2118" s="417"/>
      <c r="Z2118" s="415"/>
      <c r="AA2118" s="417"/>
      <c r="AB2118" s="62"/>
      <c r="AC2118" s="62"/>
      <c r="AD2118" s="62"/>
      <c r="AE2118" s="62"/>
      <c r="AF2118" s="62"/>
      <c r="AG2118" s="62"/>
      <c r="AH2118" s="62"/>
    </row>
    <row r="2119" spans="14:34">
      <c r="N2119" s="415"/>
      <c r="O2119" s="417"/>
      <c r="P2119" s="415"/>
      <c r="Q2119" s="418"/>
      <c r="R2119" s="62"/>
      <c r="S2119" s="62"/>
      <c r="T2119" s="62"/>
      <c r="U2119" s="62"/>
      <c r="V2119" s="417"/>
      <c r="W2119" s="62"/>
      <c r="X2119" s="415"/>
      <c r="Y2119" s="417"/>
      <c r="Z2119" s="415"/>
      <c r="AA2119" s="417"/>
      <c r="AB2119" s="62"/>
      <c r="AC2119" s="62"/>
      <c r="AD2119" s="62"/>
      <c r="AE2119" s="62"/>
      <c r="AF2119" s="62"/>
      <c r="AG2119" s="62"/>
      <c r="AH2119" s="62"/>
    </row>
    <row r="2120" spans="14:34">
      <c r="N2120" s="415"/>
      <c r="O2120" s="417"/>
      <c r="P2120" s="415"/>
      <c r="Q2120" s="418"/>
      <c r="R2120" s="62"/>
      <c r="S2120" s="62"/>
      <c r="T2120" s="62"/>
      <c r="U2120" s="62"/>
      <c r="V2120" s="417"/>
      <c r="W2120" s="62"/>
      <c r="X2120" s="415"/>
      <c r="Y2120" s="417"/>
      <c r="Z2120" s="415"/>
      <c r="AA2120" s="417"/>
      <c r="AB2120" s="62"/>
      <c r="AC2120" s="62"/>
      <c r="AD2120" s="62"/>
      <c r="AE2120" s="62"/>
      <c r="AF2120" s="62"/>
      <c r="AG2120" s="62"/>
      <c r="AH2120" s="62"/>
    </row>
    <row r="2121" spans="14:34">
      <c r="N2121" s="415"/>
      <c r="O2121" s="417"/>
      <c r="P2121" s="415"/>
      <c r="Q2121" s="418"/>
      <c r="R2121" s="62"/>
      <c r="S2121" s="62"/>
      <c r="T2121" s="62"/>
      <c r="U2121" s="62"/>
      <c r="V2121" s="417"/>
      <c r="W2121" s="62"/>
      <c r="X2121" s="415"/>
      <c r="Y2121" s="417"/>
      <c r="Z2121" s="415"/>
      <c r="AA2121" s="417"/>
      <c r="AB2121" s="62"/>
      <c r="AC2121" s="62"/>
      <c r="AD2121" s="62"/>
      <c r="AE2121" s="62"/>
      <c r="AF2121" s="62"/>
      <c r="AG2121" s="62"/>
      <c r="AH2121" s="62"/>
    </row>
    <row r="2122" spans="14:34">
      <c r="N2122" s="415"/>
      <c r="O2122" s="417"/>
      <c r="P2122" s="415"/>
      <c r="Q2122" s="418"/>
      <c r="R2122" s="62"/>
      <c r="S2122" s="62"/>
      <c r="T2122" s="62"/>
      <c r="U2122" s="62"/>
      <c r="V2122" s="417"/>
      <c r="W2122" s="62"/>
      <c r="X2122" s="415"/>
      <c r="Y2122" s="417"/>
      <c r="Z2122" s="415"/>
      <c r="AA2122" s="417"/>
      <c r="AB2122" s="62"/>
      <c r="AC2122" s="62"/>
      <c r="AD2122" s="62"/>
      <c r="AE2122" s="62"/>
      <c r="AF2122" s="62"/>
      <c r="AG2122" s="62"/>
      <c r="AH2122" s="62"/>
    </row>
    <row r="2123" spans="14:34">
      <c r="N2123" s="415"/>
      <c r="O2123" s="417"/>
      <c r="P2123" s="415"/>
      <c r="Q2123" s="418"/>
      <c r="R2123" s="62"/>
      <c r="S2123" s="62"/>
      <c r="T2123" s="62"/>
      <c r="U2123" s="62"/>
      <c r="V2123" s="417"/>
      <c r="W2123" s="62"/>
      <c r="X2123" s="415"/>
      <c r="Y2123" s="417"/>
      <c r="Z2123" s="415"/>
      <c r="AA2123" s="417"/>
      <c r="AB2123" s="62"/>
      <c r="AC2123" s="62"/>
      <c r="AD2123" s="62"/>
      <c r="AE2123" s="62"/>
      <c r="AF2123" s="62"/>
      <c r="AG2123" s="62"/>
      <c r="AH2123" s="62"/>
    </row>
    <row r="2124" spans="14:34">
      <c r="N2124" s="415"/>
      <c r="O2124" s="417"/>
      <c r="P2124" s="415"/>
      <c r="Q2124" s="418"/>
      <c r="R2124" s="62"/>
      <c r="S2124" s="62"/>
      <c r="T2124" s="62"/>
      <c r="U2124" s="62"/>
      <c r="V2124" s="417"/>
      <c r="W2124" s="62"/>
      <c r="X2124" s="415"/>
      <c r="Y2124" s="417"/>
      <c r="Z2124" s="415"/>
      <c r="AA2124" s="417"/>
      <c r="AB2124" s="62"/>
      <c r="AC2124" s="62"/>
      <c r="AD2124" s="62"/>
      <c r="AE2124" s="62"/>
      <c r="AF2124" s="62"/>
      <c r="AG2124" s="62"/>
      <c r="AH2124" s="62"/>
    </row>
    <row r="2125" spans="14:34">
      <c r="N2125" s="415"/>
      <c r="O2125" s="417"/>
      <c r="P2125" s="415"/>
      <c r="Q2125" s="418"/>
      <c r="R2125" s="62"/>
      <c r="S2125" s="62"/>
      <c r="T2125" s="62"/>
      <c r="U2125" s="62"/>
      <c r="V2125" s="417"/>
      <c r="W2125" s="62"/>
      <c r="X2125" s="415"/>
      <c r="Y2125" s="417"/>
      <c r="Z2125" s="415"/>
      <c r="AA2125" s="417"/>
      <c r="AB2125" s="62"/>
      <c r="AC2125" s="62"/>
      <c r="AD2125" s="62"/>
      <c r="AE2125" s="62"/>
      <c r="AF2125" s="62"/>
      <c r="AG2125" s="62"/>
      <c r="AH2125" s="62"/>
    </row>
    <row r="2126" spans="14:34">
      <c r="N2126" s="415"/>
      <c r="O2126" s="417"/>
      <c r="P2126" s="415"/>
      <c r="Q2126" s="418"/>
      <c r="R2126" s="62"/>
      <c r="S2126" s="62"/>
      <c r="T2126" s="62"/>
      <c r="U2126" s="62"/>
      <c r="V2126" s="417"/>
      <c r="W2126" s="62"/>
      <c r="X2126" s="415"/>
      <c r="Y2126" s="417"/>
      <c r="Z2126" s="415"/>
      <c r="AA2126" s="417"/>
      <c r="AB2126" s="62"/>
      <c r="AC2126" s="62"/>
      <c r="AD2126" s="62"/>
      <c r="AE2126" s="62"/>
      <c r="AF2126" s="62"/>
      <c r="AG2126" s="62"/>
      <c r="AH2126" s="62"/>
    </row>
    <row r="2127" spans="14:34">
      <c r="N2127" s="415"/>
      <c r="O2127" s="417"/>
      <c r="P2127" s="415"/>
      <c r="Q2127" s="418"/>
      <c r="R2127" s="62"/>
      <c r="S2127" s="62"/>
      <c r="T2127" s="62"/>
      <c r="U2127" s="62"/>
      <c r="V2127" s="417"/>
      <c r="W2127" s="62"/>
      <c r="X2127" s="415"/>
      <c r="Y2127" s="417"/>
      <c r="Z2127" s="415"/>
      <c r="AA2127" s="417"/>
      <c r="AB2127" s="62"/>
      <c r="AC2127" s="62"/>
      <c r="AD2127" s="62"/>
      <c r="AE2127" s="62"/>
      <c r="AF2127" s="62"/>
      <c r="AG2127" s="62"/>
      <c r="AH2127" s="62"/>
    </row>
    <row r="2128" spans="14:34">
      <c r="N2128" s="415"/>
      <c r="O2128" s="417"/>
      <c r="P2128" s="415"/>
      <c r="Q2128" s="418"/>
      <c r="R2128" s="62"/>
      <c r="S2128" s="62"/>
      <c r="T2128" s="62"/>
      <c r="U2128" s="62"/>
      <c r="V2128" s="417"/>
      <c r="W2128" s="62"/>
      <c r="X2128" s="415"/>
      <c r="Y2128" s="417"/>
      <c r="Z2128" s="415"/>
      <c r="AA2128" s="417"/>
      <c r="AB2128" s="62"/>
      <c r="AC2128" s="62"/>
      <c r="AD2128" s="62"/>
      <c r="AE2128" s="62"/>
      <c r="AF2128" s="62"/>
      <c r="AG2128" s="62"/>
      <c r="AH2128" s="62"/>
    </row>
    <row r="2129" spans="14:34">
      <c r="N2129" s="415"/>
      <c r="O2129" s="417"/>
      <c r="P2129" s="415"/>
      <c r="Q2129" s="418"/>
      <c r="R2129" s="62"/>
      <c r="S2129" s="62"/>
      <c r="T2129" s="62"/>
      <c r="U2129" s="62"/>
      <c r="V2129" s="417"/>
      <c r="W2129" s="62"/>
      <c r="X2129" s="415"/>
      <c r="Y2129" s="417"/>
      <c r="Z2129" s="415"/>
      <c r="AA2129" s="417"/>
      <c r="AB2129" s="62"/>
      <c r="AC2129" s="62"/>
      <c r="AD2129" s="62"/>
      <c r="AE2129" s="62"/>
      <c r="AF2129" s="62"/>
      <c r="AG2129" s="62"/>
      <c r="AH2129" s="62"/>
    </row>
    <row r="2130" spans="14:34">
      <c r="N2130" s="415"/>
      <c r="O2130" s="417"/>
      <c r="P2130" s="415"/>
      <c r="Q2130" s="418"/>
      <c r="R2130" s="62"/>
      <c r="S2130" s="62"/>
      <c r="T2130" s="62"/>
      <c r="U2130" s="62"/>
      <c r="V2130" s="417"/>
      <c r="W2130" s="62"/>
      <c r="X2130" s="415"/>
      <c r="Y2130" s="417"/>
      <c r="Z2130" s="415"/>
      <c r="AA2130" s="417"/>
      <c r="AB2130" s="62"/>
      <c r="AC2130" s="62"/>
      <c r="AD2130" s="62"/>
      <c r="AE2130" s="62"/>
      <c r="AF2130" s="62"/>
      <c r="AG2130" s="62"/>
      <c r="AH2130" s="62"/>
    </row>
    <row r="2131" spans="14:34">
      <c r="N2131" s="415"/>
      <c r="O2131" s="417"/>
      <c r="P2131" s="415"/>
      <c r="Q2131" s="418"/>
      <c r="R2131" s="62"/>
      <c r="S2131" s="62"/>
      <c r="T2131" s="62"/>
      <c r="U2131" s="62"/>
      <c r="V2131" s="417"/>
      <c r="W2131" s="62"/>
      <c r="X2131" s="415"/>
      <c r="Y2131" s="417"/>
      <c r="Z2131" s="415"/>
      <c r="AA2131" s="417"/>
      <c r="AB2131" s="62"/>
      <c r="AC2131" s="62"/>
      <c r="AD2131" s="62"/>
      <c r="AE2131" s="62"/>
      <c r="AF2131" s="62"/>
      <c r="AG2131" s="62"/>
      <c r="AH2131" s="62"/>
    </row>
    <row r="2132" spans="14:34">
      <c r="N2132" s="415"/>
      <c r="O2132" s="417"/>
      <c r="P2132" s="415"/>
      <c r="Q2132" s="418"/>
      <c r="R2132" s="62"/>
      <c r="S2132" s="62"/>
      <c r="T2132" s="62"/>
      <c r="U2132" s="62"/>
      <c r="V2132" s="417"/>
      <c r="W2132" s="62"/>
      <c r="X2132" s="415"/>
      <c r="Y2132" s="417"/>
      <c r="Z2132" s="415"/>
      <c r="AA2132" s="417"/>
      <c r="AB2132" s="62"/>
      <c r="AC2132" s="62"/>
      <c r="AD2132" s="62"/>
      <c r="AE2132" s="62"/>
      <c r="AF2132" s="62"/>
      <c r="AG2132" s="62"/>
      <c r="AH2132" s="62"/>
    </row>
    <row r="2133" spans="14:34">
      <c r="N2133" s="415"/>
      <c r="O2133" s="417"/>
      <c r="P2133" s="415"/>
      <c r="Q2133" s="418"/>
      <c r="R2133" s="62"/>
      <c r="S2133" s="62"/>
      <c r="T2133" s="62"/>
      <c r="U2133" s="62"/>
      <c r="V2133" s="417"/>
      <c r="W2133" s="62"/>
      <c r="X2133" s="415"/>
      <c r="Y2133" s="417"/>
      <c r="Z2133" s="415"/>
      <c r="AA2133" s="417"/>
      <c r="AB2133" s="62"/>
      <c r="AC2133" s="62"/>
      <c r="AD2133" s="62"/>
      <c r="AE2133" s="62"/>
      <c r="AF2133" s="62"/>
      <c r="AG2133" s="62"/>
      <c r="AH2133" s="62"/>
    </row>
    <row r="2134" spans="14:34">
      <c r="N2134" s="415"/>
      <c r="O2134" s="417"/>
      <c r="P2134" s="415"/>
      <c r="Q2134" s="418"/>
      <c r="R2134" s="62"/>
      <c r="S2134" s="62"/>
      <c r="T2134" s="62"/>
      <c r="U2134" s="62"/>
      <c r="V2134" s="417"/>
      <c r="W2134" s="62"/>
      <c r="X2134" s="415"/>
      <c r="Y2134" s="417"/>
      <c r="Z2134" s="415"/>
      <c r="AA2134" s="417"/>
      <c r="AB2134" s="62"/>
      <c r="AC2134" s="62"/>
      <c r="AD2134" s="62"/>
      <c r="AE2134" s="62"/>
      <c r="AF2134" s="62"/>
      <c r="AG2134" s="62"/>
      <c r="AH2134" s="62"/>
    </row>
    <row r="2135" spans="14:34">
      <c r="N2135" s="415"/>
      <c r="O2135" s="417"/>
      <c r="P2135" s="415"/>
      <c r="Q2135" s="418"/>
      <c r="R2135" s="62"/>
      <c r="S2135" s="62"/>
      <c r="T2135" s="62"/>
      <c r="U2135" s="62"/>
      <c r="V2135" s="417"/>
      <c r="W2135" s="62"/>
      <c r="X2135" s="415"/>
      <c r="Y2135" s="417"/>
      <c r="Z2135" s="415"/>
      <c r="AA2135" s="417"/>
      <c r="AB2135" s="62"/>
      <c r="AC2135" s="62"/>
      <c r="AD2135" s="62"/>
      <c r="AE2135" s="62"/>
      <c r="AF2135" s="62"/>
      <c r="AG2135" s="62"/>
      <c r="AH2135" s="62"/>
    </row>
    <row r="2136" spans="14:34">
      <c r="N2136" s="415"/>
      <c r="O2136" s="417"/>
      <c r="P2136" s="415"/>
      <c r="Q2136" s="418"/>
      <c r="R2136" s="62"/>
      <c r="S2136" s="62"/>
      <c r="T2136" s="62"/>
      <c r="U2136" s="62"/>
      <c r="V2136" s="417"/>
      <c r="W2136" s="62"/>
      <c r="X2136" s="415"/>
      <c r="Y2136" s="417"/>
      <c r="Z2136" s="415"/>
      <c r="AA2136" s="417"/>
      <c r="AB2136" s="62"/>
      <c r="AC2136" s="62"/>
      <c r="AD2136" s="62"/>
      <c r="AE2136" s="62"/>
      <c r="AF2136" s="62"/>
      <c r="AG2136" s="62"/>
      <c r="AH2136" s="62"/>
    </row>
    <row r="2137" spans="14:34">
      <c r="N2137" s="415"/>
      <c r="O2137" s="417"/>
      <c r="P2137" s="415"/>
      <c r="Q2137" s="418"/>
      <c r="R2137" s="62"/>
      <c r="S2137" s="62"/>
      <c r="T2137" s="62"/>
      <c r="U2137" s="62"/>
      <c r="V2137" s="417"/>
      <c r="W2137" s="62"/>
      <c r="X2137" s="415"/>
      <c r="Y2137" s="417"/>
      <c r="Z2137" s="415"/>
      <c r="AA2137" s="417"/>
      <c r="AB2137" s="62"/>
      <c r="AC2137" s="62"/>
      <c r="AD2137" s="62"/>
      <c r="AE2137" s="62"/>
      <c r="AF2137" s="62"/>
      <c r="AG2137" s="62"/>
      <c r="AH2137" s="62"/>
    </row>
    <row r="2138" spans="14:34">
      <c r="N2138" s="415"/>
      <c r="O2138" s="417"/>
      <c r="P2138" s="415"/>
      <c r="Q2138" s="418"/>
      <c r="R2138" s="62"/>
      <c r="S2138" s="62"/>
      <c r="T2138" s="62"/>
      <c r="U2138" s="62"/>
      <c r="V2138" s="417"/>
      <c r="W2138" s="62"/>
      <c r="X2138" s="415"/>
      <c r="Y2138" s="417"/>
      <c r="Z2138" s="415"/>
      <c r="AA2138" s="417"/>
      <c r="AB2138" s="62"/>
      <c r="AC2138" s="62"/>
      <c r="AD2138" s="62"/>
      <c r="AE2138" s="62"/>
      <c r="AF2138" s="62"/>
      <c r="AG2138" s="62"/>
      <c r="AH2138" s="62"/>
    </row>
    <row r="2139" spans="14:34">
      <c r="N2139" s="415"/>
      <c r="O2139" s="417"/>
      <c r="P2139" s="415"/>
      <c r="Q2139" s="418"/>
      <c r="R2139" s="62"/>
      <c r="S2139" s="62"/>
      <c r="T2139" s="62"/>
      <c r="U2139" s="62"/>
      <c r="V2139" s="417"/>
      <c r="W2139" s="62"/>
      <c r="X2139" s="415"/>
      <c r="Y2139" s="417"/>
      <c r="Z2139" s="415"/>
      <c r="AA2139" s="417"/>
      <c r="AB2139" s="62"/>
      <c r="AC2139" s="62"/>
      <c r="AD2139" s="62"/>
      <c r="AE2139" s="62"/>
      <c r="AF2139" s="62"/>
      <c r="AG2139" s="62"/>
      <c r="AH2139" s="62"/>
    </row>
    <row r="2140" spans="14:34">
      <c r="N2140" s="415"/>
      <c r="O2140" s="417"/>
      <c r="P2140" s="415"/>
      <c r="Q2140" s="418"/>
      <c r="R2140" s="62"/>
      <c r="S2140" s="62"/>
      <c r="T2140" s="62"/>
      <c r="U2140" s="62"/>
      <c r="V2140" s="417"/>
      <c r="W2140" s="62"/>
      <c r="X2140" s="415"/>
      <c r="Y2140" s="417"/>
      <c r="Z2140" s="415"/>
      <c r="AA2140" s="417"/>
      <c r="AB2140" s="62"/>
      <c r="AC2140" s="62"/>
      <c r="AD2140" s="62"/>
      <c r="AE2140" s="62"/>
      <c r="AF2140" s="62"/>
      <c r="AG2140" s="62"/>
      <c r="AH2140" s="62"/>
    </row>
    <row r="2141" spans="14:34">
      <c r="N2141" s="415"/>
      <c r="O2141" s="417"/>
      <c r="P2141" s="415"/>
      <c r="Q2141" s="418"/>
      <c r="R2141" s="62"/>
      <c r="S2141" s="62"/>
      <c r="T2141" s="62"/>
      <c r="U2141" s="62"/>
      <c r="V2141" s="417"/>
      <c r="W2141" s="62"/>
      <c r="X2141" s="415"/>
      <c r="Y2141" s="417"/>
      <c r="Z2141" s="415"/>
      <c r="AA2141" s="417"/>
      <c r="AB2141" s="62"/>
      <c r="AC2141" s="62"/>
      <c r="AD2141" s="62"/>
      <c r="AE2141" s="62"/>
      <c r="AF2141" s="62"/>
      <c r="AG2141" s="62"/>
      <c r="AH2141" s="62"/>
    </row>
    <row r="2142" spans="14:34">
      <c r="N2142" s="415"/>
      <c r="O2142" s="417"/>
      <c r="P2142" s="415"/>
      <c r="Q2142" s="418"/>
      <c r="R2142" s="62"/>
      <c r="S2142" s="62"/>
      <c r="T2142" s="62"/>
      <c r="U2142" s="62"/>
      <c r="V2142" s="417"/>
      <c r="W2142" s="62"/>
      <c r="X2142" s="415"/>
      <c r="Y2142" s="417"/>
      <c r="Z2142" s="415"/>
      <c r="AA2142" s="417"/>
      <c r="AB2142" s="62"/>
      <c r="AC2142" s="62"/>
      <c r="AD2142" s="62"/>
      <c r="AE2142" s="62"/>
      <c r="AF2142" s="62"/>
      <c r="AG2142" s="62"/>
      <c r="AH2142" s="62"/>
    </row>
    <row r="2143" spans="14:34">
      <c r="N2143" s="415"/>
      <c r="O2143" s="417"/>
      <c r="P2143" s="415"/>
      <c r="Q2143" s="418"/>
      <c r="R2143" s="62"/>
      <c r="S2143" s="62"/>
      <c r="T2143" s="62"/>
      <c r="U2143" s="62"/>
      <c r="V2143" s="417"/>
      <c r="W2143" s="62"/>
      <c r="X2143" s="415"/>
      <c r="Y2143" s="417"/>
      <c r="Z2143" s="415"/>
      <c r="AA2143" s="417"/>
      <c r="AB2143" s="62"/>
      <c r="AC2143" s="62"/>
      <c r="AD2143" s="62"/>
      <c r="AE2143" s="62"/>
      <c r="AF2143" s="62"/>
      <c r="AG2143" s="62"/>
      <c r="AH2143" s="62"/>
    </row>
    <row r="2144" spans="14:34">
      <c r="N2144" s="415"/>
      <c r="O2144" s="417"/>
      <c r="P2144" s="415"/>
      <c r="Q2144" s="418"/>
      <c r="R2144" s="62"/>
      <c r="S2144" s="62"/>
      <c r="T2144" s="62"/>
      <c r="U2144" s="62"/>
      <c r="V2144" s="417"/>
      <c r="W2144" s="62"/>
      <c r="X2144" s="415"/>
      <c r="Y2144" s="417"/>
      <c r="Z2144" s="415"/>
      <c r="AA2144" s="417"/>
      <c r="AB2144" s="62"/>
      <c r="AC2144" s="62"/>
      <c r="AD2144" s="62"/>
      <c r="AE2144" s="62"/>
      <c r="AF2144" s="62"/>
      <c r="AG2144" s="62"/>
      <c r="AH2144" s="62"/>
    </row>
    <row r="2145" spans="14:34">
      <c r="N2145" s="415"/>
      <c r="O2145" s="417"/>
      <c r="P2145" s="415"/>
      <c r="Q2145" s="418"/>
      <c r="R2145" s="62"/>
      <c r="S2145" s="62"/>
      <c r="T2145" s="62"/>
      <c r="U2145" s="62"/>
      <c r="V2145" s="417"/>
      <c r="W2145" s="62"/>
      <c r="X2145" s="415"/>
      <c r="Y2145" s="417"/>
      <c r="Z2145" s="415"/>
      <c r="AA2145" s="417"/>
      <c r="AB2145" s="62"/>
      <c r="AC2145" s="62"/>
      <c r="AD2145" s="62"/>
      <c r="AE2145" s="62"/>
      <c r="AF2145" s="62"/>
      <c r="AG2145" s="62"/>
      <c r="AH2145" s="62"/>
    </row>
    <row r="2146" spans="14:34">
      <c r="N2146" s="415"/>
      <c r="O2146" s="417"/>
      <c r="P2146" s="415"/>
      <c r="Q2146" s="418"/>
      <c r="R2146" s="62"/>
      <c r="S2146" s="62"/>
      <c r="T2146" s="62"/>
      <c r="U2146" s="62"/>
      <c r="V2146" s="417"/>
      <c r="W2146" s="62"/>
      <c r="X2146" s="415"/>
      <c r="Y2146" s="417"/>
      <c r="Z2146" s="415"/>
      <c r="AA2146" s="417"/>
      <c r="AB2146" s="62"/>
      <c r="AC2146" s="62"/>
      <c r="AD2146" s="62"/>
      <c r="AE2146" s="62"/>
      <c r="AF2146" s="62"/>
      <c r="AG2146" s="62"/>
      <c r="AH2146" s="62"/>
    </row>
    <row r="2147" spans="14:34">
      <c r="N2147" s="415"/>
      <c r="O2147" s="417"/>
      <c r="P2147" s="415"/>
      <c r="Q2147" s="418"/>
      <c r="R2147" s="62"/>
      <c r="S2147" s="62"/>
      <c r="T2147" s="62"/>
      <c r="U2147" s="62"/>
      <c r="V2147" s="417"/>
      <c r="W2147" s="62"/>
      <c r="X2147" s="415"/>
      <c r="Y2147" s="417"/>
      <c r="Z2147" s="415"/>
      <c r="AA2147" s="417"/>
      <c r="AB2147" s="62"/>
      <c r="AC2147" s="62"/>
      <c r="AD2147" s="62"/>
      <c r="AE2147" s="62"/>
      <c r="AF2147" s="62"/>
      <c r="AG2147" s="62"/>
      <c r="AH2147" s="62"/>
    </row>
    <row r="2148" spans="14:34">
      <c r="N2148" s="415"/>
      <c r="O2148" s="417"/>
      <c r="P2148" s="415"/>
      <c r="Q2148" s="418"/>
      <c r="R2148" s="62"/>
      <c r="S2148" s="62"/>
      <c r="T2148" s="62"/>
      <c r="U2148" s="62"/>
      <c r="V2148" s="417"/>
      <c r="W2148" s="62"/>
      <c r="X2148" s="415"/>
      <c r="Y2148" s="417"/>
      <c r="Z2148" s="415"/>
      <c r="AA2148" s="417"/>
      <c r="AB2148" s="62"/>
      <c r="AC2148" s="62"/>
      <c r="AD2148" s="62"/>
      <c r="AE2148" s="62"/>
      <c r="AF2148" s="62"/>
      <c r="AG2148" s="62"/>
      <c r="AH2148" s="62"/>
    </row>
    <row r="2149" spans="14:34">
      <c r="N2149" s="415"/>
      <c r="O2149" s="417"/>
      <c r="P2149" s="415"/>
      <c r="Q2149" s="418"/>
      <c r="R2149" s="62"/>
      <c r="S2149" s="62"/>
      <c r="T2149" s="62"/>
      <c r="U2149" s="62"/>
      <c r="V2149" s="417"/>
      <c r="W2149" s="62"/>
      <c r="X2149" s="415"/>
      <c r="Y2149" s="417"/>
      <c r="Z2149" s="415"/>
      <c r="AA2149" s="417"/>
      <c r="AB2149" s="62"/>
      <c r="AC2149" s="62"/>
      <c r="AD2149" s="62"/>
      <c r="AE2149" s="62"/>
      <c r="AF2149" s="62"/>
      <c r="AG2149" s="62"/>
      <c r="AH2149" s="62"/>
    </row>
    <row r="2150" spans="14:34">
      <c r="N2150" s="415"/>
      <c r="O2150" s="417"/>
      <c r="P2150" s="415"/>
      <c r="Q2150" s="418"/>
      <c r="R2150" s="62"/>
      <c r="S2150" s="62"/>
      <c r="T2150" s="62"/>
      <c r="U2150" s="62"/>
      <c r="V2150" s="417"/>
      <c r="W2150" s="62"/>
      <c r="X2150" s="415"/>
      <c r="Y2150" s="417"/>
      <c r="Z2150" s="415"/>
      <c r="AA2150" s="417"/>
      <c r="AB2150" s="62"/>
      <c r="AC2150" s="62"/>
      <c r="AD2150" s="62"/>
      <c r="AE2150" s="62"/>
      <c r="AF2150" s="62"/>
      <c r="AG2150" s="62"/>
      <c r="AH2150" s="62"/>
    </row>
    <row r="2151" spans="14:34">
      <c r="N2151" s="415"/>
      <c r="O2151" s="417"/>
      <c r="P2151" s="415"/>
      <c r="Q2151" s="418"/>
      <c r="R2151" s="62"/>
      <c r="S2151" s="62"/>
      <c r="T2151" s="62"/>
      <c r="U2151" s="62"/>
      <c r="V2151" s="417"/>
      <c r="W2151" s="62"/>
      <c r="X2151" s="415"/>
      <c r="Y2151" s="417"/>
      <c r="Z2151" s="415"/>
      <c r="AA2151" s="417"/>
      <c r="AB2151" s="62"/>
      <c r="AC2151" s="62"/>
      <c r="AD2151" s="62"/>
      <c r="AE2151" s="62"/>
      <c r="AF2151" s="62"/>
      <c r="AG2151" s="62"/>
      <c r="AH2151" s="62"/>
    </row>
    <row r="2152" spans="14:34">
      <c r="N2152" s="415"/>
      <c r="O2152" s="417"/>
      <c r="P2152" s="415"/>
      <c r="Q2152" s="418"/>
      <c r="R2152" s="62"/>
      <c r="S2152" s="62"/>
      <c r="T2152" s="62"/>
      <c r="U2152" s="62"/>
      <c r="V2152" s="417"/>
      <c r="W2152" s="62"/>
      <c r="X2152" s="415"/>
      <c r="Y2152" s="417"/>
      <c r="Z2152" s="415"/>
      <c r="AA2152" s="417"/>
      <c r="AB2152" s="62"/>
      <c r="AC2152" s="62"/>
      <c r="AD2152" s="62"/>
      <c r="AE2152" s="62"/>
      <c r="AF2152" s="62"/>
      <c r="AG2152" s="62"/>
      <c r="AH2152" s="62"/>
    </row>
    <row r="2153" spans="14:34">
      <c r="N2153" s="415"/>
      <c r="O2153" s="417"/>
      <c r="P2153" s="415"/>
      <c r="Q2153" s="418"/>
      <c r="R2153" s="62"/>
      <c r="S2153" s="62"/>
      <c r="T2153" s="62"/>
      <c r="U2153" s="62"/>
      <c r="V2153" s="417"/>
      <c r="W2153" s="62"/>
      <c r="X2153" s="415"/>
      <c r="Y2153" s="417"/>
      <c r="Z2153" s="415"/>
      <c r="AA2153" s="417"/>
      <c r="AB2153" s="62"/>
      <c r="AC2153" s="62"/>
      <c r="AD2153" s="62"/>
      <c r="AE2153" s="62"/>
      <c r="AF2153" s="62"/>
      <c r="AG2153" s="62"/>
      <c r="AH2153" s="62"/>
    </row>
    <row r="2154" spans="14:34">
      <c r="N2154" s="415"/>
      <c r="O2154" s="417"/>
      <c r="P2154" s="415"/>
      <c r="Q2154" s="418"/>
      <c r="R2154" s="62"/>
      <c r="S2154" s="62"/>
      <c r="T2154" s="62"/>
      <c r="U2154" s="62"/>
      <c r="V2154" s="417"/>
      <c r="W2154" s="62"/>
      <c r="X2154" s="415"/>
      <c r="Y2154" s="417"/>
      <c r="Z2154" s="415"/>
      <c r="AA2154" s="417"/>
      <c r="AB2154" s="62"/>
      <c r="AC2154" s="62"/>
      <c r="AD2154" s="62"/>
      <c r="AE2154" s="62"/>
      <c r="AF2154" s="62"/>
      <c r="AG2154" s="62"/>
      <c r="AH2154" s="62"/>
    </row>
    <row r="2155" spans="14:34">
      <c r="N2155" s="415"/>
      <c r="O2155" s="417"/>
      <c r="P2155" s="415"/>
      <c r="Q2155" s="418"/>
      <c r="R2155" s="62"/>
      <c r="S2155" s="62"/>
      <c r="T2155" s="62"/>
      <c r="U2155" s="62"/>
      <c r="V2155" s="417"/>
      <c r="W2155" s="62"/>
      <c r="X2155" s="415"/>
      <c r="Y2155" s="417"/>
      <c r="Z2155" s="415"/>
      <c r="AA2155" s="417"/>
      <c r="AB2155" s="62"/>
      <c r="AC2155" s="62"/>
      <c r="AD2155" s="62"/>
      <c r="AE2155" s="62"/>
      <c r="AF2155" s="62"/>
      <c r="AG2155" s="62"/>
      <c r="AH2155" s="62"/>
    </row>
    <row r="2156" spans="14:34">
      <c r="N2156" s="415"/>
      <c r="O2156" s="417"/>
      <c r="P2156" s="415"/>
      <c r="Q2156" s="418"/>
      <c r="R2156" s="62"/>
      <c r="S2156" s="62"/>
      <c r="T2156" s="62"/>
      <c r="U2156" s="62"/>
      <c r="V2156" s="417"/>
      <c r="W2156" s="62"/>
      <c r="X2156" s="415"/>
      <c r="Y2156" s="417"/>
      <c r="Z2156" s="415"/>
      <c r="AA2156" s="417"/>
      <c r="AB2156" s="62"/>
      <c r="AC2156" s="62"/>
      <c r="AD2156" s="62"/>
      <c r="AE2156" s="62"/>
      <c r="AF2156" s="62"/>
      <c r="AG2156" s="62"/>
      <c r="AH2156" s="62"/>
    </row>
    <row r="2157" spans="14:34">
      <c r="N2157" s="415"/>
      <c r="O2157" s="417"/>
      <c r="P2157" s="415"/>
      <c r="Q2157" s="418"/>
      <c r="R2157" s="62"/>
      <c r="S2157" s="62"/>
      <c r="T2157" s="62"/>
      <c r="U2157" s="62"/>
      <c r="V2157" s="417"/>
      <c r="W2157" s="62"/>
      <c r="X2157" s="415"/>
      <c r="Y2157" s="417"/>
      <c r="Z2157" s="415"/>
      <c r="AA2157" s="417"/>
      <c r="AB2157" s="62"/>
      <c r="AC2157" s="62"/>
      <c r="AD2157" s="62"/>
      <c r="AE2157" s="62"/>
      <c r="AF2157" s="62"/>
      <c r="AG2157" s="62"/>
      <c r="AH2157" s="62"/>
    </row>
    <row r="2158" spans="14:34">
      <c r="N2158" s="415"/>
      <c r="O2158" s="417"/>
      <c r="P2158" s="415"/>
      <c r="Q2158" s="418"/>
      <c r="R2158" s="62"/>
      <c r="S2158" s="62"/>
      <c r="T2158" s="62"/>
      <c r="U2158" s="62"/>
      <c r="V2158" s="417"/>
      <c r="W2158" s="62"/>
      <c r="X2158" s="415"/>
      <c r="Y2158" s="417"/>
      <c r="Z2158" s="415"/>
      <c r="AA2158" s="417"/>
      <c r="AB2158" s="62"/>
      <c r="AC2158" s="62"/>
      <c r="AD2158" s="62"/>
      <c r="AE2158" s="62"/>
      <c r="AF2158" s="62"/>
      <c r="AG2158" s="62"/>
      <c r="AH2158" s="62"/>
    </row>
    <row r="2159" spans="14:34">
      <c r="N2159" s="415"/>
      <c r="O2159" s="417"/>
      <c r="P2159" s="415"/>
      <c r="Q2159" s="418"/>
      <c r="R2159" s="62"/>
      <c r="S2159" s="62"/>
      <c r="T2159" s="62"/>
      <c r="U2159" s="62"/>
      <c r="V2159" s="417"/>
      <c r="W2159" s="62"/>
      <c r="X2159" s="415"/>
      <c r="Y2159" s="417"/>
      <c r="Z2159" s="415"/>
      <c r="AA2159" s="417"/>
      <c r="AB2159" s="62"/>
      <c r="AC2159" s="62"/>
      <c r="AD2159" s="62"/>
      <c r="AE2159" s="62"/>
      <c r="AF2159" s="62"/>
      <c r="AG2159" s="62"/>
      <c r="AH2159" s="62"/>
    </row>
    <row r="2160" spans="14:34">
      <c r="N2160" s="415"/>
      <c r="O2160" s="417"/>
      <c r="P2160" s="415"/>
      <c r="Q2160" s="418"/>
      <c r="R2160" s="62"/>
      <c r="S2160" s="62"/>
      <c r="T2160" s="62"/>
      <c r="U2160" s="62"/>
      <c r="V2160" s="417"/>
      <c r="W2160" s="62"/>
      <c r="X2160" s="415"/>
      <c r="Y2160" s="417"/>
      <c r="Z2160" s="415"/>
      <c r="AA2160" s="417"/>
      <c r="AB2160" s="62"/>
      <c r="AC2160" s="62"/>
      <c r="AD2160" s="62"/>
      <c r="AE2160" s="62"/>
      <c r="AF2160" s="62"/>
      <c r="AG2160" s="62"/>
      <c r="AH2160" s="62"/>
    </row>
    <row r="2161" spans="14:34">
      <c r="N2161" s="415"/>
      <c r="O2161" s="417"/>
      <c r="P2161" s="415"/>
      <c r="Q2161" s="418"/>
      <c r="R2161" s="62"/>
      <c r="S2161" s="62"/>
      <c r="T2161" s="62"/>
      <c r="U2161" s="62"/>
      <c r="V2161" s="417"/>
      <c r="W2161" s="62"/>
      <c r="X2161" s="415"/>
      <c r="Y2161" s="417"/>
      <c r="Z2161" s="415"/>
      <c r="AA2161" s="417"/>
      <c r="AB2161" s="62"/>
      <c r="AC2161" s="62"/>
      <c r="AD2161" s="62"/>
      <c r="AE2161" s="62"/>
      <c r="AF2161" s="62"/>
      <c r="AG2161" s="62"/>
      <c r="AH2161" s="62"/>
    </row>
    <row r="2162" spans="14:34">
      <c r="N2162" s="415"/>
      <c r="O2162" s="417"/>
      <c r="P2162" s="415"/>
      <c r="Q2162" s="418"/>
      <c r="R2162" s="62"/>
      <c r="S2162" s="62"/>
      <c r="T2162" s="62"/>
      <c r="U2162" s="62"/>
      <c r="V2162" s="417"/>
      <c r="W2162" s="62"/>
      <c r="X2162" s="415"/>
      <c r="Y2162" s="417"/>
      <c r="Z2162" s="415"/>
      <c r="AA2162" s="417"/>
      <c r="AB2162" s="62"/>
      <c r="AC2162" s="62"/>
      <c r="AD2162" s="62"/>
      <c r="AE2162" s="62"/>
      <c r="AF2162" s="62"/>
      <c r="AG2162" s="62"/>
      <c r="AH2162" s="62"/>
    </row>
    <row r="2163" spans="14:34">
      <c r="N2163" s="415"/>
      <c r="O2163" s="417"/>
      <c r="P2163" s="415"/>
      <c r="Q2163" s="418"/>
      <c r="R2163" s="62"/>
      <c r="S2163" s="62"/>
      <c r="T2163" s="62"/>
      <c r="U2163" s="62"/>
      <c r="V2163" s="417"/>
      <c r="W2163" s="62"/>
      <c r="X2163" s="415"/>
      <c r="Y2163" s="417"/>
      <c r="Z2163" s="415"/>
      <c r="AA2163" s="417"/>
      <c r="AB2163" s="62"/>
      <c r="AC2163" s="62"/>
      <c r="AD2163" s="62"/>
      <c r="AE2163" s="62"/>
      <c r="AF2163" s="62"/>
      <c r="AG2163" s="62"/>
      <c r="AH2163" s="62"/>
    </row>
    <row r="2164" spans="14:34">
      <c r="N2164" s="415"/>
      <c r="O2164" s="417"/>
      <c r="P2164" s="415"/>
      <c r="Q2164" s="418"/>
      <c r="R2164" s="62"/>
      <c r="S2164" s="62"/>
      <c r="T2164" s="62"/>
      <c r="U2164" s="62"/>
      <c r="V2164" s="417"/>
      <c r="W2164" s="62"/>
      <c r="X2164" s="415"/>
      <c r="Y2164" s="417"/>
      <c r="Z2164" s="415"/>
      <c r="AA2164" s="417"/>
      <c r="AB2164" s="62"/>
      <c r="AC2164" s="62"/>
      <c r="AD2164" s="62"/>
      <c r="AE2164" s="62"/>
      <c r="AF2164" s="62"/>
      <c r="AG2164" s="62"/>
      <c r="AH2164" s="62"/>
    </row>
    <row r="2165" spans="14:34">
      <c r="N2165" s="415"/>
      <c r="O2165" s="417"/>
      <c r="P2165" s="415"/>
      <c r="Q2165" s="418"/>
      <c r="R2165" s="62"/>
      <c r="S2165" s="62"/>
      <c r="T2165" s="62"/>
      <c r="U2165" s="62"/>
      <c r="V2165" s="417"/>
      <c r="W2165" s="62"/>
      <c r="X2165" s="415"/>
      <c r="Y2165" s="417"/>
      <c r="Z2165" s="415"/>
      <c r="AA2165" s="417"/>
      <c r="AB2165" s="62"/>
      <c r="AC2165" s="62"/>
      <c r="AD2165" s="62"/>
      <c r="AE2165" s="62"/>
      <c r="AF2165" s="62"/>
      <c r="AG2165" s="62"/>
      <c r="AH2165" s="62"/>
    </row>
    <row r="2166" spans="14:34">
      <c r="N2166" s="415"/>
      <c r="O2166" s="417"/>
      <c r="P2166" s="415"/>
      <c r="Q2166" s="418"/>
      <c r="R2166" s="62"/>
      <c r="S2166" s="62"/>
      <c r="T2166" s="62"/>
      <c r="U2166" s="62"/>
      <c r="V2166" s="417"/>
      <c r="W2166" s="62"/>
      <c r="X2166" s="415"/>
      <c r="Y2166" s="417"/>
      <c r="Z2166" s="415"/>
      <c r="AA2166" s="417"/>
      <c r="AB2166" s="62"/>
      <c r="AC2166" s="62"/>
      <c r="AD2166" s="62"/>
      <c r="AE2166" s="62"/>
      <c r="AF2166" s="62"/>
      <c r="AG2166" s="62"/>
      <c r="AH2166" s="62"/>
    </row>
    <row r="2167" spans="14:34">
      <c r="N2167" s="415"/>
      <c r="O2167" s="417"/>
      <c r="P2167" s="415"/>
      <c r="Q2167" s="418"/>
      <c r="R2167" s="62"/>
      <c r="S2167" s="62"/>
      <c r="T2167" s="62"/>
      <c r="U2167" s="62"/>
      <c r="V2167" s="417"/>
      <c r="W2167" s="62"/>
      <c r="X2167" s="415"/>
      <c r="Y2167" s="417"/>
      <c r="Z2167" s="415"/>
      <c r="AA2167" s="417"/>
      <c r="AB2167" s="62"/>
      <c r="AC2167" s="62"/>
      <c r="AD2167" s="62"/>
      <c r="AE2167" s="62"/>
      <c r="AF2167" s="62"/>
      <c r="AG2167" s="62"/>
      <c r="AH2167" s="62"/>
    </row>
    <row r="2168" spans="14:34">
      <c r="N2168" s="415"/>
      <c r="O2168" s="417"/>
      <c r="P2168" s="415"/>
      <c r="Q2168" s="418"/>
      <c r="R2168" s="62"/>
      <c r="S2168" s="62"/>
      <c r="T2168" s="62"/>
      <c r="U2168" s="62"/>
      <c r="V2168" s="417"/>
      <c r="W2168" s="62"/>
      <c r="X2168" s="415"/>
      <c r="Y2168" s="417"/>
      <c r="Z2168" s="415"/>
      <c r="AA2168" s="417"/>
      <c r="AB2168" s="62"/>
      <c r="AC2168" s="62"/>
      <c r="AD2168" s="62"/>
      <c r="AE2168" s="62"/>
      <c r="AF2168" s="62"/>
      <c r="AG2168" s="62"/>
      <c r="AH2168" s="62"/>
    </row>
    <row r="2169" spans="14:34">
      <c r="N2169" s="415"/>
      <c r="O2169" s="417"/>
      <c r="P2169" s="415"/>
      <c r="Q2169" s="418"/>
      <c r="R2169" s="62"/>
      <c r="S2169" s="62"/>
      <c r="T2169" s="62"/>
      <c r="U2169" s="62"/>
      <c r="V2169" s="417"/>
      <c r="W2169" s="62"/>
      <c r="X2169" s="415"/>
      <c r="Y2169" s="417"/>
      <c r="Z2169" s="415"/>
      <c r="AA2169" s="417"/>
      <c r="AB2169" s="62"/>
      <c r="AC2169" s="62"/>
      <c r="AD2169" s="62"/>
      <c r="AE2169" s="62"/>
      <c r="AF2169" s="62"/>
      <c r="AG2169" s="62"/>
      <c r="AH2169" s="62"/>
    </row>
    <row r="2170" spans="14:34">
      <c r="N2170" s="415"/>
      <c r="O2170" s="417"/>
      <c r="P2170" s="415"/>
      <c r="Q2170" s="418"/>
      <c r="R2170" s="62"/>
      <c r="S2170" s="62"/>
      <c r="T2170" s="62"/>
      <c r="U2170" s="62"/>
      <c r="V2170" s="417"/>
      <c r="W2170" s="62"/>
      <c r="X2170" s="415"/>
      <c r="Y2170" s="417"/>
      <c r="Z2170" s="415"/>
      <c r="AA2170" s="417"/>
      <c r="AB2170" s="62"/>
      <c r="AC2170" s="62"/>
      <c r="AD2170" s="62"/>
      <c r="AE2170" s="62"/>
      <c r="AF2170" s="62"/>
      <c r="AG2170" s="62"/>
      <c r="AH2170" s="62"/>
    </row>
    <row r="2171" spans="14:34">
      <c r="N2171" s="415"/>
      <c r="O2171" s="417"/>
      <c r="P2171" s="415"/>
      <c r="Q2171" s="418"/>
      <c r="R2171" s="62"/>
      <c r="S2171" s="62"/>
      <c r="T2171" s="62"/>
      <c r="U2171" s="62"/>
      <c r="V2171" s="417"/>
      <c r="W2171" s="62"/>
      <c r="X2171" s="415"/>
      <c r="Y2171" s="417"/>
      <c r="Z2171" s="415"/>
      <c r="AA2171" s="417"/>
      <c r="AB2171" s="62"/>
      <c r="AC2171" s="62"/>
      <c r="AD2171" s="62"/>
      <c r="AE2171" s="62"/>
      <c r="AF2171" s="62"/>
      <c r="AG2171" s="62"/>
      <c r="AH2171" s="62"/>
    </row>
    <row r="2172" spans="14:34">
      <c r="N2172" s="415"/>
      <c r="O2172" s="417"/>
      <c r="P2172" s="415"/>
      <c r="Q2172" s="418"/>
      <c r="R2172" s="62"/>
      <c r="S2172" s="62"/>
      <c r="T2172" s="62"/>
      <c r="U2172" s="62"/>
      <c r="V2172" s="417"/>
      <c r="W2172" s="62"/>
      <c r="X2172" s="415"/>
      <c r="Y2172" s="417"/>
      <c r="Z2172" s="415"/>
      <c r="AA2172" s="417"/>
      <c r="AB2172" s="62"/>
      <c r="AC2172" s="62"/>
      <c r="AD2172" s="62"/>
      <c r="AE2172" s="62"/>
      <c r="AF2172" s="62"/>
      <c r="AG2172" s="62"/>
      <c r="AH2172" s="62"/>
    </row>
    <row r="2173" spans="14:34">
      <c r="N2173" s="415"/>
      <c r="O2173" s="417"/>
      <c r="P2173" s="415"/>
      <c r="Q2173" s="418"/>
      <c r="R2173" s="62"/>
      <c r="S2173" s="62"/>
      <c r="T2173" s="62"/>
      <c r="U2173" s="62"/>
      <c r="V2173" s="417"/>
      <c r="W2173" s="62"/>
      <c r="X2173" s="415"/>
      <c r="Y2173" s="417"/>
      <c r="Z2173" s="415"/>
      <c r="AA2173" s="417"/>
      <c r="AB2173" s="62"/>
      <c r="AC2173" s="62"/>
      <c r="AD2173" s="62"/>
      <c r="AE2173" s="62"/>
      <c r="AF2173" s="62"/>
      <c r="AG2173" s="62"/>
      <c r="AH2173" s="62"/>
    </row>
    <row r="2174" spans="14:34">
      <c r="N2174" s="415"/>
      <c r="O2174" s="417"/>
      <c r="P2174" s="415"/>
      <c r="Q2174" s="418"/>
      <c r="R2174" s="62"/>
      <c r="S2174" s="62"/>
      <c r="T2174" s="62"/>
      <c r="U2174" s="62"/>
      <c r="V2174" s="417"/>
      <c r="W2174" s="62"/>
      <c r="X2174" s="415"/>
      <c r="Y2174" s="417"/>
      <c r="Z2174" s="415"/>
      <c r="AA2174" s="417"/>
      <c r="AB2174" s="62"/>
      <c r="AC2174" s="62"/>
      <c r="AD2174" s="62"/>
      <c r="AE2174" s="62"/>
      <c r="AF2174" s="62"/>
      <c r="AG2174" s="62"/>
      <c r="AH2174" s="62"/>
    </row>
    <row r="2175" spans="14:34">
      <c r="N2175" s="415"/>
      <c r="O2175" s="417"/>
      <c r="P2175" s="415"/>
      <c r="Q2175" s="418"/>
      <c r="R2175" s="62"/>
      <c r="S2175" s="62"/>
      <c r="T2175" s="62"/>
      <c r="U2175" s="62"/>
      <c r="V2175" s="417"/>
      <c r="W2175" s="62"/>
      <c r="X2175" s="415"/>
      <c r="Y2175" s="417"/>
      <c r="Z2175" s="415"/>
      <c r="AA2175" s="417"/>
      <c r="AB2175" s="62"/>
      <c r="AC2175" s="62"/>
      <c r="AD2175" s="62"/>
      <c r="AE2175" s="62"/>
      <c r="AF2175" s="62"/>
      <c r="AG2175" s="62"/>
      <c r="AH2175" s="62"/>
    </row>
    <row r="2176" spans="14:34">
      <c r="N2176" s="415"/>
      <c r="O2176" s="417"/>
      <c r="P2176" s="415"/>
      <c r="Q2176" s="418"/>
      <c r="R2176" s="62"/>
      <c r="S2176" s="62"/>
      <c r="T2176" s="62"/>
      <c r="U2176" s="62"/>
      <c r="V2176" s="417"/>
      <c r="W2176" s="62"/>
      <c r="X2176" s="415"/>
      <c r="Y2176" s="417"/>
      <c r="Z2176" s="415"/>
      <c r="AA2176" s="417"/>
      <c r="AB2176" s="62"/>
      <c r="AC2176" s="62"/>
      <c r="AD2176" s="62"/>
      <c r="AE2176" s="62"/>
      <c r="AF2176" s="62"/>
      <c r="AG2176" s="62"/>
      <c r="AH2176" s="62"/>
    </row>
    <row r="2177" spans="14:34">
      <c r="N2177" s="415"/>
      <c r="O2177" s="417"/>
      <c r="P2177" s="415"/>
      <c r="Q2177" s="418"/>
      <c r="R2177" s="62"/>
      <c r="S2177" s="62"/>
      <c r="T2177" s="62"/>
      <c r="U2177" s="62"/>
      <c r="V2177" s="417"/>
      <c r="W2177" s="62"/>
      <c r="X2177" s="415"/>
      <c r="Y2177" s="417"/>
      <c r="Z2177" s="415"/>
      <c r="AA2177" s="417"/>
      <c r="AB2177" s="62"/>
      <c r="AC2177" s="62"/>
      <c r="AD2177" s="62"/>
      <c r="AE2177" s="62"/>
      <c r="AF2177" s="62"/>
      <c r="AG2177" s="62"/>
      <c r="AH2177" s="62"/>
    </row>
    <row r="2178" spans="14:34">
      <c r="N2178" s="415"/>
      <c r="O2178" s="417"/>
      <c r="P2178" s="415"/>
      <c r="Q2178" s="418"/>
      <c r="R2178" s="62"/>
      <c r="S2178" s="62"/>
      <c r="T2178" s="62"/>
      <c r="U2178" s="62"/>
      <c r="V2178" s="417"/>
      <c r="W2178" s="62"/>
      <c r="X2178" s="415"/>
      <c r="Y2178" s="417"/>
      <c r="Z2178" s="415"/>
      <c r="AA2178" s="417"/>
      <c r="AB2178" s="62"/>
      <c r="AC2178" s="62"/>
      <c r="AD2178" s="62"/>
      <c r="AE2178" s="62"/>
      <c r="AF2178" s="62"/>
      <c r="AG2178" s="62"/>
      <c r="AH2178" s="62"/>
    </row>
    <row r="2179" spans="14:34">
      <c r="N2179" s="415"/>
      <c r="O2179" s="417"/>
      <c r="P2179" s="415"/>
      <c r="Q2179" s="418"/>
      <c r="R2179" s="62"/>
      <c r="S2179" s="62"/>
      <c r="T2179" s="62"/>
      <c r="U2179" s="62"/>
      <c r="V2179" s="417"/>
      <c r="W2179" s="62"/>
      <c r="X2179" s="415"/>
      <c r="Y2179" s="417"/>
      <c r="Z2179" s="415"/>
      <c r="AA2179" s="417"/>
      <c r="AB2179" s="62"/>
      <c r="AC2179" s="62"/>
      <c r="AD2179" s="62"/>
      <c r="AE2179" s="62"/>
      <c r="AF2179" s="62"/>
      <c r="AG2179" s="62"/>
      <c r="AH2179" s="62"/>
    </row>
    <row r="2180" spans="14:34">
      <c r="N2180" s="415"/>
      <c r="O2180" s="417"/>
      <c r="P2180" s="415"/>
      <c r="Q2180" s="418"/>
      <c r="R2180" s="62"/>
      <c r="S2180" s="62"/>
      <c r="T2180" s="62"/>
      <c r="U2180" s="62"/>
      <c r="V2180" s="417"/>
      <c r="W2180" s="62"/>
      <c r="X2180" s="415"/>
      <c r="Y2180" s="417"/>
      <c r="Z2180" s="415"/>
      <c r="AA2180" s="417"/>
      <c r="AB2180" s="62"/>
      <c r="AC2180" s="62"/>
      <c r="AD2180" s="62"/>
      <c r="AE2180" s="62"/>
      <c r="AF2180" s="62"/>
      <c r="AG2180" s="62"/>
      <c r="AH2180" s="62"/>
    </row>
    <row r="2181" spans="14:34">
      <c r="N2181" s="415"/>
      <c r="O2181" s="417"/>
      <c r="P2181" s="415"/>
      <c r="Q2181" s="418"/>
      <c r="R2181" s="62"/>
      <c r="S2181" s="62"/>
      <c r="T2181" s="62"/>
      <c r="U2181" s="62"/>
      <c r="V2181" s="417"/>
      <c r="W2181" s="62"/>
      <c r="X2181" s="415"/>
      <c r="Y2181" s="417"/>
      <c r="Z2181" s="415"/>
      <c r="AA2181" s="417"/>
      <c r="AB2181" s="62"/>
      <c r="AC2181" s="62"/>
      <c r="AD2181" s="62"/>
      <c r="AE2181" s="62"/>
      <c r="AF2181" s="62"/>
      <c r="AG2181" s="62"/>
      <c r="AH2181" s="62"/>
    </row>
    <row r="2182" spans="14:34">
      <c r="N2182" s="415"/>
      <c r="O2182" s="417"/>
      <c r="P2182" s="415"/>
      <c r="Q2182" s="418"/>
      <c r="R2182" s="62"/>
      <c r="S2182" s="62"/>
      <c r="T2182" s="62"/>
      <c r="U2182" s="62"/>
      <c r="V2182" s="417"/>
      <c r="W2182" s="62"/>
      <c r="X2182" s="415"/>
      <c r="Y2182" s="417"/>
      <c r="Z2182" s="415"/>
      <c r="AA2182" s="417"/>
      <c r="AB2182" s="62"/>
      <c r="AC2182" s="62"/>
      <c r="AD2182" s="62"/>
      <c r="AE2182" s="62"/>
      <c r="AF2182" s="62"/>
      <c r="AG2182" s="62"/>
      <c r="AH2182" s="62"/>
    </row>
    <row r="2183" spans="14:34">
      <c r="N2183" s="415"/>
      <c r="O2183" s="417"/>
      <c r="P2183" s="415"/>
      <c r="Q2183" s="418"/>
      <c r="R2183" s="62"/>
      <c r="S2183" s="62"/>
      <c r="T2183" s="62"/>
      <c r="U2183" s="62"/>
      <c r="V2183" s="417"/>
      <c r="W2183" s="62"/>
      <c r="X2183" s="415"/>
      <c r="Y2183" s="417"/>
      <c r="Z2183" s="415"/>
      <c r="AA2183" s="417"/>
      <c r="AB2183" s="62"/>
      <c r="AC2183" s="62"/>
      <c r="AD2183" s="62"/>
      <c r="AE2183" s="62"/>
      <c r="AF2183" s="62"/>
      <c r="AG2183" s="62"/>
      <c r="AH2183" s="62"/>
    </row>
    <row r="2184" spans="14:34">
      <c r="N2184" s="415"/>
      <c r="O2184" s="417"/>
      <c r="P2184" s="415"/>
      <c r="Q2184" s="418"/>
      <c r="R2184" s="62"/>
      <c r="S2184" s="62"/>
      <c r="T2184" s="62"/>
      <c r="U2184" s="62"/>
      <c r="V2184" s="417"/>
      <c r="W2184" s="62"/>
      <c r="X2184" s="415"/>
      <c r="Y2184" s="417"/>
      <c r="Z2184" s="415"/>
      <c r="AA2184" s="417"/>
      <c r="AB2184" s="62"/>
      <c r="AC2184" s="62"/>
      <c r="AD2184" s="62"/>
      <c r="AE2184" s="62"/>
      <c r="AF2184" s="62"/>
      <c r="AG2184" s="62"/>
      <c r="AH2184" s="62"/>
    </row>
    <row r="2185" spans="14:34">
      <c r="N2185" s="415"/>
      <c r="O2185" s="417"/>
      <c r="P2185" s="415"/>
      <c r="Q2185" s="418"/>
      <c r="R2185" s="62"/>
      <c r="S2185" s="62"/>
      <c r="T2185" s="62"/>
      <c r="U2185" s="62"/>
      <c r="V2185" s="417"/>
      <c r="W2185" s="62"/>
      <c r="X2185" s="415"/>
      <c r="Y2185" s="417"/>
      <c r="Z2185" s="415"/>
      <c r="AA2185" s="417"/>
      <c r="AB2185" s="62"/>
      <c r="AC2185" s="62"/>
      <c r="AD2185" s="62"/>
      <c r="AE2185" s="62"/>
      <c r="AF2185" s="62"/>
      <c r="AG2185" s="62"/>
      <c r="AH2185" s="62"/>
    </row>
    <row r="2186" spans="14:34">
      <c r="N2186" s="415"/>
      <c r="O2186" s="417"/>
      <c r="P2186" s="415"/>
      <c r="Q2186" s="418"/>
      <c r="R2186" s="62"/>
      <c r="S2186" s="62"/>
      <c r="T2186" s="62"/>
      <c r="U2186" s="62"/>
      <c r="V2186" s="417"/>
      <c r="W2186" s="62"/>
      <c r="X2186" s="415"/>
      <c r="Y2186" s="417"/>
      <c r="Z2186" s="415"/>
      <c r="AA2186" s="417"/>
      <c r="AB2186" s="62"/>
      <c r="AC2186" s="62"/>
      <c r="AD2186" s="62"/>
      <c r="AE2186" s="62"/>
      <c r="AF2186" s="62"/>
      <c r="AG2186" s="62"/>
      <c r="AH2186" s="62"/>
    </row>
    <row r="2187" spans="14:34">
      <c r="N2187" s="415"/>
      <c r="O2187" s="417"/>
      <c r="P2187" s="415"/>
      <c r="Q2187" s="418"/>
      <c r="R2187" s="62"/>
      <c r="S2187" s="62"/>
      <c r="T2187" s="62"/>
      <c r="U2187" s="62"/>
      <c r="V2187" s="417"/>
      <c r="W2187" s="62"/>
      <c r="X2187" s="415"/>
      <c r="Y2187" s="417"/>
      <c r="Z2187" s="415"/>
      <c r="AA2187" s="417"/>
      <c r="AB2187" s="62"/>
      <c r="AC2187" s="62"/>
      <c r="AD2187" s="62"/>
      <c r="AE2187" s="62"/>
      <c r="AF2187" s="62"/>
      <c r="AG2187" s="62"/>
      <c r="AH2187" s="62"/>
    </row>
    <row r="2188" spans="14:34">
      <c r="N2188" s="415"/>
      <c r="O2188" s="417"/>
      <c r="P2188" s="415"/>
      <c r="Q2188" s="418"/>
      <c r="R2188" s="62"/>
      <c r="S2188" s="62"/>
      <c r="T2188" s="62"/>
      <c r="U2188" s="62"/>
      <c r="V2188" s="417"/>
      <c r="W2188" s="62"/>
      <c r="X2188" s="415"/>
      <c r="Y2188" s="417"/>
      <c r="Z2188" s="415"/>
      <c r="AA2188" s="417"/>
      <c r="AB2188" s="62"/>
      <c r="AC2188" s="62"/>
      <c r="AD2188" s="62"/>
      <c r="AE2188" s="62"/>
      <c r="AF2188" s="62"/>
      <c r="AG2188" s="62"/>
      <c r="AH2188" s="62"/>
    </row>
    <row r="2189" spans="14:34">
      <c r="N2189" s="415"/>
      <c r="O2189" s="417"/>
      <c r="P2189" s="415"/>
      <c r="Q2189" s="418"/>
      <c r="R2189" s="62"/>
      <c r="S2189" s="62"/>
      <c r="T2189" s="62"/>
      <c r="U2189" s="62"/>
      <c r="V2189" s="417"/>
      <c r="W2189" s="62"/>
      <c r="X2189" s="415"/>
      <c r="Y2189" s="417"/>
      <c r="Z2189" s="415"/>
      <c r="AA2189" s="417"/>
      <c r="AB2189" s="62"/>
      <c r="AC2189" s="62"/>
      <c r="AD2189" s="62"/>
      <c r="AE2189" s="62"/>
      <c r="AF2189" s="62"/>
      <c r="AG2189" s="62"/>
      <c r="AH2189" s="62"/>
    </row>
    <row r="2190" spans="14:34">
      <c r="N2190" s="415"/>
      <c r="O2190" s="417"/>
      <c r="P2190" s="415"/>
      <c r="Q2190" s="418"/>
      <c r="R2190" s="62"/>
      <c r="S2190" s="62"/>
      <c r="T2190" s="62"/>
      <c r="U2190" s="62"/>
      <c r="V2190" s="417"/>
      <c r="W2190" s="62"/>
      <c r="X2190" s="415"/>
      <c r="Y2190" s="417"/>
      <c r="Z2190" s="415"/>
      <c r="AA2190" s="417"/>
      <c r="AB2190" s="62"/>
      <c r="AC2190" s="62"/>
      <c r="AD2190" s="62"/>
      <c r="AE2190" s="62"/>
      <c r="AF2190" s="62"/>
      <c r="AG2190" s="62"/>
      <c r="AH2190" s="62"/>
    </row>
    <row r="2191" spans="14:34">
      <c r="N2191" s="415"/>
      <c r="O2191" s="417"/>
      <c r="P2191" s="415"/>
      <c r="Q2191" s="418"/>
      <c r="R2191" s="62"/>
      <c r="S2191" s="62"/>
      <c r="T2191" s="62"/>
      <c r="U2191" s="62"/>
      <c r="V2191" s="417"/>
      <c r="W2191" s="62"/>
      <c r="X2191" s="415"/>
      <c r="Y2191" s="417"/>
      <c r="Z2191" s="415"/>
      <c r="AA2191" s="417"/>
      <c r="AB2191" s="62"/>
      <c r="AC2191" s="62"/>
      <c r="AD2191" s="62"/>
      <c r="AE2191" s="62"/>
      <c r="AF2191" s="62"/>
      <c r="AG2191" s="62"/>
      <c r="AH2191" s="62"/>
    </row>
    <row r="2192" spans="14:34">
      <c r="N2192" s="415"/>
      <c r="O2192" s="417"/>
      <c r="P2192" s="415"/>
      <c r="Q2192" s="418"/>
      <c r="R2192" s="62"/>
      <c r="S2192" s="62"/>
      <c r="T2192" s="62"/>
      <c r="U2192" s="62"/>
      <c r="V2192" s="417"/>
      <c r="W2192" s="62"/>
      <c r="X2192" s="415"/>
      <c r="Y2192" s="417"/>
      <c r="Z2192" s="415"/>
      <c r="AA2192" s="417"/>
      <c r="AB2192" s="62"/>
      <c r="AC2192" s="62"/>
      <c r="AD2192" s="62"/>
      <c r="AE2192" s="62"/>
      <c r="AF2192" s="62"/>
      <c r="AG2192" s="62"/>
      <c r="AH2192" s="62"/>
    </row>
    <row r="2193" spans="14:34">
      <c r="N2193" s="415"/>
      <c r="O2193" s="417"/>
      <c r="P2193" s="415"/>
      <c r="Q2193" s="418"/>
      <c r="R2193" s="62"/>
      <c r="S2193" s="62"/>
      <c r="T2193" s="62"/>
      <c r="U2193" s="62"/>
      <c r="V2193" s="417"/>
      <c r="W2193" s="62"/>
      <c r="X2193" s="415"/>
      <c r="Y2193" s="417"/>
      <c r="Z2193" s="415"/>
      <c r="AA2193" s="417"/>
      <c r="AB2193" s="62"/>
      <c r="AC2193" s="62"/>
      <c r="AD2193" s="62"/>
      <c r="AE2193" s="62"/>
      <c r="AF2193" s="62"/>
      <c r="AG2193" s="62"/>
      <c r="AH2193" s="62"/>
    </row>
    <row r="2194" spans="14:34">
      <c r="N2194" s="415"/>
      <c r="O2194" s="417"/>
      <c r="P2194" s="415"/>
      <c r="Q2194" s="418"/>
      <c r="R2194" s="62"/>
      <c r="S2194" s="62"/>
      <c r="T2194" s="62"/>
      <c r="U2194" s="62"/>
      <c r="V2194" s="417"/>
      <c r="W2194" s="62"/>
      <c r="X2194" s="415"/>
      <c r="Y2194" s="417"/>
      <c r="Z2194" s="415"/>
      <c r="AA2194" s="417"/>
      <c r="AB2194" s="62"/>
      <c r="AC2194" s="62"/>
      <c r="AD2194" s="62"/>
      <c r="AE2194" s="62"/>
      <c r="AF2194" s="62"/>
      <c r="AG2194" s="62"/>
      <c r="AH2194" s="62"/>
    </row>
    <row r="2195" spans="14:34">
      <c r="N2195" s="415"/>
      <c r="O2195" s="417"/>
      <c r="P2195" s="415"/>
      <c r="Q2195" s="418"/>
      <c r="R2195" s="62"/>
      <c r="S2195" s="62"/>
      <c r="T2195" s="62"/>
      <c r="U2195" s="62"/>
      <c r="V2195" s="417"/>
      <c r="W2195" s="62"/>
      <c r="X2195" s="415"/>
      <c r="Y2195" s="417"/>
      <c r="Z2195" s="415"/>
      <c r="AA2195" s="417"/>
      <c r="AB2195" s="62"/>
      <c r="AC2195" s="62"/>
      <c r="AD2195" s="62"/>
      <c r="AE2195" s="62"/>
      <c r="AF2195" s="62"/>
      <c r="AG2195" s="62"/>
      <c r="AH2195" s="62"/>
    </row>
    <row r="2196" spans="14:34">
      <c r="N2196" s="415"/>
      <c r="O2196" s="417"/>
      <c r="P2196" s="415"/>
      <c r="Q2196" s="418"/>
      <c r="R2196" s="62"/>
      <c r="S2196" s="62"/>
      <c r="T2196" s="62"/>
      <c r="U2196" s="62"/>
      <c r="V2196" s="417"/>
      <c r="W2196" s="62"/>
      <c r="X2196" s="415"/>
      <c r="Y2196" s="417"/>
      <c r="Z2196" s="415"/>
      <c r="AA2196" s="417"/>
      <c r="AB2196" s="62"/>
      <c r="AC2196" s="62"/>
      <c r="AD2196" s="62"/>
      <c r="AE2196" s="62"/>
      <c r="AF2196" s="62"/>
      <c r="AG2196" s="62"/>
      <c r="AH2196" s="62"/>
    </row>
    <row r="2197" spans="14:34">
      <c r="N2197" s="415"/>
      <c r="O2197" s="417"/>
      <c r="P2197" s="415"/>
      <c r="Q2197" s="418"/>
      <c r="R2197" s="62"/>
      <c r="S2197" s="62"/>
      <c r="T2197" s="62"/>
      <c r="U2197" s="62"/>
      <c r="V2197" s="417"/>
      <c r="W2197" s="62"/>
      <c r="X2197" s="415"/>
      <c r="Y2197" s="417"/>
      <c r="Z2197" s="415"/>
      <c r="AA2197" s="417"/>
      <c r="AB2197" s="62"/>
      <c r="AC2197" s="62"/>
      <c r="AD2197" s="62"/>
      <c r="AE2197" s="62"/>
      <c r="AF2197" s="62"/>
      <c r="AG2197" s="62"/>
      <c r="AH2197" s="62"/>
    </row>
    <row r="2198" spans="14:34">
      <c r="N2198" s="415"/>
      <c r="O2198" s="417"/>
      <c r="P2198" s="415"/>
      <c r="Q2198" s="418"/>
      <c r="R2198" s="62"/>
      <c r="S2198" s="62"/>
      <c r="T2198" s="62"/>
      <c r="U2198" s="62"/>
      <c r="V2198" s="417"/>
      <c r="W2198" s="62"/>
      <c r="X2198" s="415"/>
      <c r="Y2198" s="417"/>
      <c r="Z2198" s="415"/>
      <c r="AA2198" s="417"/>
      <c r="AB2198" s="62"/>
      <c r="AC2198" s="62"/>
      <c r="AD2198" s="62"/>
      <c r="AE2198" s="62"/>
      <c r="AF2198" s="62"/>
      <c r="AG2198" s="62"/>
      <c r="AH2198" s="62"/>
    </row>
    <row r="2199" spans="14:34">
      <c r="N2199" s="415"/>
      <c r="O2199" s="417"/>
      <c r="P2199" s="415"/>
      <c r="Q2199" s="418"/>
      <c r="R2199" s="62"/>
      <c r="S2199" s="62"/>
      <c r="T2199" s="62"/>
      <c r="U2199" s="62"/>
      <c r="V2199" s="417"/>
      <c r="W2199" s="62"/>
      <c r="X2199" s="415"/>
      <c r="Y2199" s="417"/>
      <c r="Z2199" s="415"/>
      <c r="AA2199" s="417"/>
      <c r="AB2199" s="62"/>
      <c r="AC2199" s="62"/>
      <c r="AD2199" s="62"/>
      <c r="AE2199" s="62"/>
      <c r="AF2199" s="62"/>
      <c r="AG2199" s="62"/>
      <c r="AH2199" s="62"/>
    </row>
    <row r="2200" spans="14:34">
      <c r="N2200" s="415"/>
      <c r="O2200" s="417"/>
      <c r="P2200" s="415"/>
      <c r="Q2200" s="418"/>
      <c r="R2200" s="62"/>
      <c r="S2200" s="62"/>
      <c r="T2200" s="62"/>
      <c r="U2200" s="62"/>
      <c r="V2200" s="417"/>
      <c r="W2200" s="62"/>
      <c r="X2200" s="415"/>
      <c r="Y2200" s="417"/>
      <c r="Z2200" s="415"/>
      <c r="AA2200" s="417"/>
      <c r="AB2200" s="62"/>
      <c r="AC2200" s="62"/>
      <c r="AD2200" s="62"/>
      <c r="AE2200" s="62"/>
      <c r="AF2200" s="62"/>
      <c r="AG2200" s="62"/>
      <c r="AH2200" s="62"/>
    </row>
    <row r="2201" spans="14:34">
      <c r="N2201" s="415"/>
      <c r="O2201" s="417"/>
      <c r="P2201" s="415"/>
      <c r="Q2201" s="418"/>
      <c r="R2201" s="62"/>
      <c r="S2201" s="62"/>
      <c r="T2201" s="62"/>
      <c r="U2201" s="62"/>
      <c r="V2201" s="417"/>
      <c r="W2201" s="62"/>
      <c r="X2201" s="415"/>
      <c r="Y2201" s="417"/>
      <c r="Z2201" s="415"/>
      <c r="AA2201" s="417"/>
      <c r="AB2201" s="62"/>
      <c r="AC2201" s="62"/>
      <c r="AD2201" s="62"/>
      <c r="AE2201" s="62"/>
      <c r="AF2201" s="62"/>
      <c r="AG2201" s="62"/>
      <c r="AH2201" s="62"/>
    </row>
    <row r="2202" spans="14:34">
      <c r="N2202" s="415"/>
      <c r="O2202" s="417"/>
      <c r="P2202" s="415"/>
      <c r="Q2202" s="418"/>
      <c r="R2202" s="62"/>
      <c r="S2202" s="62"/>
      <c r="T2202" s="62"/>
      <c r="U2202" s="62"/>
      <c r="V2202" s="417"/>
      <c r="W2202" s="62"/>
      <c r="X2202" s="415"/>
      <c r="Y2202" s="417"/>
      <c r="Z2202" s="415"/>
      <c r="AA2202" s="417"/>
      <c r="AB2202" s="62"/>
      <c r="AC2202" s="62"/>
      <c r="AD2202" s="62"/>
      <c r="AE2202" s="62"/>
      <c r="AF2202" s="62"/>
      <c r="AG2202" s="62"/>
      <c r="AH2202" s="62"/>
    </row>
    <row r="2203" spans="14:34">
      <c r="N2203" s="415"/>
      <c r="O2203" s="417"/>
      <c r="P2203" s="415"/>
      <c r="Q2203" s="418"/>
      <c r="R2203" s="62"/>
      <c r="S2203" s="62"/>
      <c r="T2203" s="62"/>
      <c r="U2203" s="62"/>
      <c r="V2203" s="417"/>
      <c r="W2203" s="62"/>
      <c r="X2203" s="415"/>
      <c r="Y2203" s="417"/>
      <c r="Z2203" s="415"/>
      <c r="AA2203" s="417"/>
      <c r="AB2203" s="62"/>
      <c r="AC2203" s="62"/>
      <c r="AD2203" s="62"/>
      <c r="AE2203" s="62"/>
      <c r="AF2203" s="62"/>
      <c r="AG2203" s="62"/>
      <c r="AH2203" s="62"/>
    </row>
    <row r="2204" spans="14:34">
      <c r="N2204" s="415"/>
      <c r="O2204" s="417"/>
      <c r="P2204" s="415"/>
      <c r="Q2204" s="418"/>
      <c r="R2204" s="62"/>
      <c r="S2204" s="62"/>
      <c r="T2204" s="62"/>
      <c r="U2204" s="62"/>
      <c r="V2204" s="417"/>
      <c r="W2204" s="62"/>
      <c r="X2204" s="415"/>
      <c r="Y2204" s="417"/>
      <c r="Z2204" s="415"/>
      <c r="AA2204" s="417"/>
      <c r="AB2204" s="62"/>
      <c r="AC2204" s="62"/>
      <c r="AD2204" s="62"/>
      <c r="AE2204" s="62"/>
      <c r="AF2204" s="62"/>
      <c r="AG2204" s="62"/>
      <c r="AH2204" s="62"/>
    </row>
    <row r="2205" spans="14:34">
      <c r="N2205" s="415"/>
      <c r="O2205" s="417"/>
      <c r="P2205" s="415"/>
      <c r="Q2205" s="418"/>
      <c r="R2205" s="62"/>
      <c r="S2205" s="62"/>
      <c r="T2205" s="62"/>
      <c r="U2205" s="62"/>
      <c r="V2205" s="417"/>
      <c r="W2205" s="62"/>
      <c r="X2205" s="415"/>
      <c r="Y2205" s="417"/>
      <c r="Z2205" s="415"/>
      <c r="AA2205" s="417"/>
      <c r="AB2205" s="62"/>
      <c r="AC2205" s="62"/>
      <c r="AD2205" s="62"/>
      <c r="AE2205" s="62"/>
      <c r="AF2205" s="62"/>
      <c r="AG2205" s="62"/>
      <c r="AH2205" s="62"/>
    </row>
    <row r="2206" spans="14:34">
      <c r="N2206" s="415"/>
      <c r="O2206" s="417"/>
      <c r="P2206" s="415"/>
      <c r="Q2206" s="418"/>
      <c r="R2206" s="62"/>
      <c r="S2206" s="62"/>
      <c r="T2206" s="62"/>
      <c r="U2206" s="62"/>
      <c r="V2206" s="417"/>
      <c r="W2206" s="62"/>
      <c r="X2206" s="415"/>
      <c r="Y2206" s="417"/>
      <c r="Z2206" s="415"/>
      <c r="AA2206" s="417"/>
      <c r="AB2206" s="62"/>
      <c r="AC2206" s="62"/>
      <c r="AD2206" s="62"/>
      <c r="AE2206" s="62"/>
      <c r="AF2206" s="62"/>
      <c r="AG2206" s="62"/>
      <c r="AH2206" s="62"/>
    </row>
    <row r="2207" spans="14:34">
      <c r="N2207" s="415"/>
      <c r="O2207" s="417"/>
      <c r="P2207" s="415"/>
      <c r="Q2207" s="418"/>
      <c r="R2207" s="62"/>
      <c r="S2207" s="62"/>
      <c r="T2207" s="62"/>
      <c r="U2207" s="62"/>
      <c r="V2207" s="417"/>
      <c r="W2207" s="62"/>
      <c r="X2207" s="415"/>
      <c r="Y2207" s="417"/>
      <c r="Z2207" s="415"/>
      <c r="AA2207" s="417"/>
      <c r="AB2207" s="62"/>
      <c r="AC2207" s="62"/>
      <c r="AD2207" s="62"/>
      <c r="AE2207" s="62"/>
      <c r="AF2207" s="62"/>
      <c r="AG2207" s="62"/>
      <c r="AH2207" s="62"/>
    </row>
    <row r="2208" spans="14:34">
      <c r="N2208" s="415"/>
      <c r="O2208" s="417"/>
      <c r="P2208" s="415"/>
      <c r="Q2208" s="418"/>
      <c r="R2208" s="62"/>
      <c r="S2208" s="62"/>
      <c r="T2208" s="62"/>
      <c r="U2208" s="62"/>
      <c r="V2208" s="417"/>
      <c r="W2208" s="62"/>
      <c r="X2208" s="415"/>
      <c r="Y2208" s="417"/>
      <c r="Z2208" s="415"/>
      <c r="AA2208" s="417"/>
      <c r="AB2208" s="62"/>
      <c r="AC2208" s="62"/>
      <c r="AD2208" s="62"/>
      <c r="AE2208" s="62"/>
      <c r="AF2208" s="62"/>
      <c r="AG2208" s="62"/>
      <c r="AH2208" s="62"/>
    </row>
    <row r="2209" spans="14:34">
      <c r="N2209" s="415"/>
      <c r="O2209" s="417"/>
      <c r="P2209" s="415"/>
      <c r="Q2209" s="418"/>
      <c r="R2209" s="62"/>
      <c r="S2209" s="62"/>
      <c r="T2209" s="62"/>
      <c r="U2209" s="62"/>
      <c r="V2209" s="417"/>
      <c r="W2209" s="62"/>
      <c r="X2209" s="415"/>
      <c r="Y2209" s="417"/>
      <c r="Z2209" s="415"/>
      <c r="AA2209" s="417"/>
      <c r="AB2209" s="62"/>
      <c r="AC2209" s="62"/>
      <c r="AD2209" s="62"/>
      <c r="AE2209" s="62"/>
      <c r="AF2209" s="62"/>
      <c r="AG2209" s="62"/>
      <c r="AH2209" s="62"/>
    </row>
    <row r="2210" spans="14:34">
      <c r="N2210" s="415"/>
      <c r="O2210" s="417"/>
      <c r="P2210" s="415"/>
      <c r="Q2210" s="418"/>
      <c r="R2210" s="62"/>
      <c r="S2210" s="62"/>
      <c r="T2210" s="62"/>
      <c r="U2210" s="62"/>
      <c r="V2210" s="417"/>
      <c r="W2210" s="62"/>
      <c r="X2210" s="415"/>
      <c r="Y2210" s="417"/>
      <c r="Z2210" s="415"/>
      <c r="AA2210" s="417"/>
      <c r="AB2210" s="62"/>
      <c r="AC2210" s="62"/>
      <c r="AD2210" s="62"/>
      <c r="AE2210" s="62"/>
      <c r="AF2210" s="62"/>
      <c r="AG2210" s="62"/>
      <c r="AH2210" s="62"/>
    </row>
    <row r="2211" spans="14:34">
      <c r="N2211" s="415"/>
      <c r="O2211" s="417"/>
      <c r="P2211" s="415"/>
      <c r="Q2211" s="418"/>
      <c r="R2211" s="62"/>
      <c r="S2211" s="62"/>
      <c r="T2211" s="62"/>
      <c r="U2211" s="62"/>
      <c r="V2211" s="417"/>
      <c r="W2211" s="62"/>
      <c r="X2211" s="415"/>
      <c r="Y2211" s="417"/>
      <c r="Z2211" s="415"/>
      <c r="AA2211" s="417"/>
      <c r="AB2211" s="62"/>
      <c r="AC2211" s="62"/>
      <c r="AD2211" s="62"/>
      <c r="AE2211" s="62"/>
      <c r="AF2211" s="62"/>
      <c r="AG2211" s="62"/>
      <c r="AH2211" s="62"/>
    </row>
    <row r="2212" spans="14:34">
      <c r="N2212" s="415"/>
      <c r="O2212" s="417"/>
      <c r="P2212" s="415"/>
      <c r="Q2212" s="418"/>
      <c r="R2212" s="62"/>
      <c r="S2212" s="62"/>
      <c r="T2212" s="62"/>
      <c r="U2212" s="62"/>
      <c r="V2212" s="417"/>
      <c r="W2212" s="62"/>
      <c r="X2212" s="415"/>
      <c r="Y2212" s="417"/>
      <c r="Z2212" s="415"/>
      <c r="AA2212" s="417"/>
      <c r="AB2212" s="62"/>
      <c r="AC2212" s="62"/>
      <c r="AD2212" s="62"/>
      <c r="AE2212" s="62"/>
      <c r="AF2212" s="62"/>
      <c r="AG2212" s="62"/>
      <c r="AH2212" s="62"/>
    </row>
    <row r="2213" spans="14:34">
      <c r="N2213" s="415"/>
      <c r="O2213" s="417"/>
      <c r="P2213" s="415"/>
      <c r="Q2213" s="418"/>
      <c r="R2213" s="62"/>
      <c r="S2213" s="62"/>
      <c r="T2213" s="62"/>
      <c r="U2213" s="62"/>
      <c r="V2213" s="417"/>
      <c r="W2213" s="62"/>
      <c r="X2213" s="415"/>
      <c r="Y2213" s="417"/>
      <c r="Z2213" s="415"/>
      <c r="AA2213" s="417"/>
      <c r="AB2213" s="62"/>
      <c r="AC2213" s="62"/>
      <c r="AD2213" s="62"/>
      <c r="AE2213" s="62"/>
      <c r="AF2213" s="62"/>
      <c r="AG2213" s="62"/>
      <c r="AH2213" s="62"/>
    </row>
    <row r="2214" spans="14:34">
      <c r="N2214" s="415"/>
      <c r="O2214" s="417"/>
      <c r="P2214" s="415"/>
      <c r="Q2214" s="418"/>
      <c r="R2214" s="62"/>
      <c r="S2214" s="62"/>
      <c r="T2214" s="62"/>
      <c r="U2214" s="62"/>
      <c r="V2214" s="417"/>
      <c r="W2214" s="62"/>
      <c r="X2214" s="415"/>
      <c r="Y2214" s="417"/>
      <c r="Z2214" s="415"/>
      <c r="AA2214" s="417"/>
      <c r="AB2214" s="62"/>
      <c r="AC2214" s="62"/>
      <c r="AD2214" s="62"/>
      <c r="AE2214" s="62"/>
      <c r="AF2214" s="62"/>
      <c r="AG2214" s="62"/>
      <c r="AH2214" s="62"/>
    </row>
    <row r="2215" spans="14:34">
      <c r="N2215" s="415"/>
      <c r="O2215" s="417"/>
      <c r="P2215" s="415"/>
      <c r="Q2215" s="418"/>
      <c r="R2215" s="62"/>
      <c r="S2215" s="62"/>
      <c r="T2215" s="62"/>
      <c r="U2215" s="62"/>
      <c r="V2215" s="417"/>
      <c r="W2215" s="62"/>
      <c r="X2215" s="415"/>
      <c r="Y2215" s="417"/>
      <c r="Z2215" s="415"/>
      <c r="AA2215" s="417"/>
      <c r="AB2215" s="62"/>
      <c r="AC2215" s="62"/>
      <c r="AD2215" s="62"/>
      <c r="AE2215" s="62"/>
      <c r="AF2215" s="62"/>
      <c r="AG2215" s="62"/>
      <c r="AH2215" s="62"/>
    </row>
    <row r="2216" spans="14:34">
      <c r="N2216" s="415"/>
      <c r="O2216" s="417"/>
      <c r="P2216" s="415"/>
      <c r="Q2216" s="418"/>
      <c r="R2216" s="62"/>
      <c r="S2216" s="62"/>
      <c r="T2216" s="62"/>
      <c r="U2216" s="62"/>
      <c r="V2216" s="417"/>
      <c r="W2216" s="62"/>
      <c r="X2216" s="415"/>
      <c r="Y2216" s="417"/>
      <c r="Z2216" s="415"/>
      <c r="AA2216" s="417"/>
      <c r="AB2216" s="62"/>
      <c r="AC2216" s="62"/>
      <c r="AD2216" s="62"/>
      <c r="AE2216" s="62"/>
      <c r="AF2216" s="62"/>
      <c r="AG2216" s="62"/>
      <c r="AH2216" s="62"/>
    </row>
    <row r="2217" spans="14:34">
      <c r="N2217" s="415"/>
      <c r="O2217" s="417"/>
      <c r="P2217" s="415"/>
      <c r="Q2217" s="418"/>
      <c r="R2217" s="62"/>
      <c r="S2217" s="62"/>
      <c r="T2217" s="62"/>
      <c r="U2217" s="62"/>
      <c r="V2217" s="417"/>
      <c r="W2217" s="62"/>
      <c r="X2217" s="415"/>
      <c r="Y2217" s="417"/>
      <c r="Z2217" s="415"/>
      <c r="AA2217" s="417"/>
      <c r="AB2217" s="62"/>
      <c r="AC2217" s="62"/>
      <c r="AD2217" s="62"/>
      <c r="AE2217" s="62"/>
      <c r="AF2217" s="62"/>
      <c r="AG2217" s="62"/>
      <c r="AH2217" s="62"/>
    </row>
    <row r="2218" spans="14:34">
      <c r="N2218" s="415"/>
      <c r="O2218" s="417"/>
      <c r="P2218" s="415"/>
      <c r="Q2218" s="418"/>
      <c r="R2218" s="62"/>
      <c r="S2218" s="62"/>
      <c r="T2218" s="62"/>
      <c r="U2218" s="62"/>
      <c r="V2218" s="417"/>
      <c r="W2218" s="62"/>
      <c r="X2218" s="415"/>
      <c r="Y2218" s="417"/>
      <c r="Z2218" s="415"/>
      <c r="AA2218" s="417"/>
      <c r="AB2218" s="62"/>
      <c r="AC2218" s="62"/>
      <c r="AD2218" s="62"/>
      <c r="AE2218" s="62"/>
      <c r="AF2218" s="62"/>
      <c r="AG2218" s="62"/>
      <c r="AH2218" s="62"/>
    </row>
    <row r="2219" spans="14:34">
      <c r="N2219" s="415"/>
      <c r="O2219" s="417"/>
      <c r="P2219" s="415"/>
      <c r="Q2219" s="418"/>
      <c r="R2219" s="62"/>
      <c r="S2219" s="62"/>
      <c r="T2219" s="62"/>
      <c r="U2219" s="62"/>
      <c r="V2219" s="417"/>
      <c r="W2219" s="62"/>
      <c r="X2219" s="415"/>
      <c r="Y2219" s="417"/>
      <c r="Z2219" s="415"/>
      <c r="AA2219" s="417"/>
      <c r="AB2219" s="62"/>
      <c r="AC2219" s="62"/>
      <c r="AD2219" s="62"/>
      <c r="AE2219" s="62"/>
      <c r="AF2219" s="62"/>
      <c r="AG2219" s="62"/>
      <c r="AH2219" s="62"/>
    </row>
    <row r="2220" spans="14:34">
      <c r="N2220" s="415"/>
      <c r="O2220" s="417"/>
      <c r="P2220" s="415"/>
      <c r="Q2220" s="418"/>
      <c r="R2220" s="62"/>
      <c r="S2220" s="62"/>
      <c r="T2220" s="62"/>
      <c r="U2220" s="62"/>
      <c r="V2220" s="417"/>
      <c r="W2220" s="62"/>
      <c r="X2220" s="415"/>
      <c r="Y2220" s="417"/>
      <c r="Z2220" s="415"/>
      <c r="AA2220" s="417"/>
      <c r="AB2220" s="62"/>
      <c r="AC2220" s="62"/>
      <c r="AD2220" s="62"/>
      <c r="AE2220" s="62"/>
      <c r="AF2220" s="62"/>
      <c r="AG2220" s="62"/>
      <c r="AH2220" s="62"/>
    </row>
    <row r="2221" spans="14:34">
      <c r="N2221" s="415"/>
      <c r="O2221" s="417"/>
      <c r="P2221" s="415"/>
      <c r="Q2221" s="418"/>
      <c r="R2221" s="62"/>
      <c r="S2221" s="62"/>
      <c r="T2221" s="62"/>
      <c r="U2221" s="62"/>
      <c r="V2221" s="417"/>
      <c r="W2221" s="62"/>
      <c r="X2221" s="415"/>
      <c r="Y2221" s="417"/>
      <c r="Z2221" s="415"/>
      <c r="AA2221" s="417"/>
      <c r="AB2221" s="62"/>
      <c r="AC2221" s="62"/>
      <c r="AD2221" s="62"/>
      <c r="AE2221" s="62"/>
      <c r="AF2221" s="62"/>
      <c r="AG2221" s="62"/>
      <c r="AH2221" s="62"/>
    </row>
    <row r="2222" spans="14:34">
      <c r="N2222" s="415"/>
      <c r="O2222" s="417"/>
      <c r="P2222" s="415"/>
      <c r="Q2222" s="418"/>
      <c r="R2222" s="62"/>
      <c r="S2222" s="62"/>
      <c r="T2222" s="62"/>
      <c r="U2222" s="62"/>
      <c r="V2222" s="417"/>
      <c r="W2222" s="62"/>
      <c r="X2222" s="415"/>
      <c r="Y2222" s="417"/>
      <c r="Z2222" s="415"/>
      <c r="AA2222" s="417"/>
      <c r="AB2222" s="62"/>
      <c r="AC2222" s="62"/>
      <c r="AD2222" s="62"/>
      <c r="AE2222" s="62"/>
      <c r="AF2222" s="62"/>
      <c r="AG2222" s="62"/>
      <c r="AH2222" s="62"/>
    </row>
    <row r="2223" spans="14:34">
      <c r="N2223" s="415"/>
      <c r="O2223" s="417"/>
      <c r="P2223" s="415"/>
      <c r="Q2223" s="418"/>
      <c r="R2223" s="62"/>
      <c r="S2223" s="62"/>
      <c r="T2223" s="62"/>
      <c r="U2223" s="62"/>
      <c r="V2223" s="417"/>
      <c r="W2223" s="62"/>
      <c r="X2223" s="415"/>
      <c r="Y2223" s="417"/>
      <c r="Z2223" s="415"/>
      <c r="AA2223" s="417"/>
      <c r="AB2223" s="62"/>
      <c r="AC2223" s="62"/>
      <c r="AD2223" s="62"/>
      <c r="AE2223" s="62"/>
      <c r="AF2223" s="62"/>
      <c r="AG2223" s="62"/>
      <c r="AH2223" s="62"/>
    </row>
    <row r="2224" spans="14:34">
      <c r="N2224" s="415"/>
      <c r="O2224" s="417"/>
      <c r="P2224" s="415"/>
      <c r="Q2224" s="418"/>
      <c r="R2224" s="62"/>
      <c r="S2224" s="62"/>
      <c r="T2224" s="62"/>
      <c r="U2224" s="62"/>
      <c r="V2224" s="417"/>
      <c r="W2224" s="62"/>
      <c r="X2224" s="415"/>
      <c r="Y2224" s="417"/>
      <c r="Z2224" s="415"/>
      <c r="AA2224" s="417"/>
      <c r="AB2224" s="62"/>
      <c r="AC2224" s="62"/>
      <c r="AD2224" s="62"/>
      <c r="AE2224" s="62"/>
      <c r="AF2224" s="62"/>
      <c r="AG2224" s="62"/>
      <c r="AH2224" s="62"/>
    </row>
    <row r="2225" spans="14:34">
      <c r="N2225" s="415"/>
      <c r="O2225" s="417"/>
      <c r="P2225" s="415"/>
      <c r="Q2225" s="418"/>
      <c r="R2225" s="62"/>
      <c r="S2225" s="62"/>
      <c r="T2225" s="62"/>
      <c r="U2225" s="62"/>
      <c r="V2225" s="417"/>
      <c r="W2225" s="62"/>
      <c r="X2225" s="415"/>
      <c r="Y2225" s="417"/>
      <c r="Z2225" s="415"/>
      <c r="AA2225" s="417"/>
      <c r="AB2225" s="62"/>
      <c r="AC2225" s="62"/>
      <c r="AD2225" s="62"/>
      <c r="AE2225" s="62"/>
      <c r="AF2225" s="62"/>
      <c r="AG2225" s="62"/>
      <c r="AH2225" s="62"/>
    </row>
    <row r="2226" spans="14:34">
      <c r="N2226" s="415"/>
      <c r="O2226" s="417"/>
      <c r="P2226" s="415"/>
      <c r="Q2226" s="418"/>
      <c r="R2226" s="62"/>
      <c r="S2226" s="62"/>
      <c r="T2226" s="62"/>
      <c r="U2226" s="62"/>
      <c r="V2226" s="417"/>
      <c r="W2226" s="62"/>
      <c r="X2226" s="415"/>
      <c r="Y2226" s="417"/>
      <c r="Z2226" s="415"/>
      <c r="AA2226" s="417"/>
      <c r="AB2226" s="62"/>
      <c r="AC2226" s="62"/>
      <c r="AD2226" s="62"/>
      <c r="AE2226" s="62"/>
      <c r="AF2226" s="62"/>
      <c r="AG2226" s="62"/>
      <c r="AH2226" s="62"/>
    </row>
    <row r="2227" spans="14:34">
      <c r="N2227" s="415"/>
      <c r="O2227" s="417"/>
      <c r="P2227" s="415"/>
      <c r="Q2227" s="418"/>
      <c r="R2227" s="62"/>
      <c r="S2227" s="62"/>
      <c r="T2227" s="62"/>
      <c r="U2227" s="62"/>
      <c r="V2227" s="417"/>
      <c r="W2227" s="62"/>
      <c r="X2227" s="415"/>
      <c r="Y2227" s="417"/>
      <c r="Z2227" s="415"/>
      <c r="AA2227" s="417"/>
      <c r="AB2227" s="62"/>
      <c r="AC2227" s="62"/>
      <c r="AD2227" s="62"/>
      <c r="AE2227" s="62"/>
      <c r="AF2227" s="62"/>
      <c r="AG2227" s="62"/>
      <c r="AH2227" s="62"/>
    </row>
    <row r="2228" spans="14:34">
      <c r="N2228" s="415"/>
      <c r="O2228" s="417"/>
      <c r="P2228" s="415"/>
      <c r="Q2228" s="418"/>
      <c r="R2228" s="62"/>
      <c r="S2228" s="62"/>
      <c r="T2228" s="62"/>
      <c r="U2228" s="62"/>
      <c r="V2228" s="417"/>
      <c r="W2228" s="62"/>
      <c r="X2228" s="415"/>
      <c r="Y2228" s="417"/>
      <c r="Z2228" s="415"/>
      <c r="AA2228" s="417"/>
      <c r="AB2228" s="62"/>
      <c r="AC2228" s="62"/>
      <c r="AD2228" s="62"/>
      <c r="AE2228" s="62"/>
      <c r="AF2228" s="62"/>
      <c r="AG2228" s="62"/>
      <c r="AH2228" s="62"/>
    </row>
    <row r="2229" spans="14:34">
      <c r="N2229" s="415"/>
      <c r="O2229" s="417"/>
      <c r="P2229" s="415"/>
      <c r="Q2229" s="418"/>
      <c r="R2229" s="62"/>
      <c r="S2229" s="62"/>
      <c r="T2229" s="62"/>
      <c r="U2229" s="62"/>
      <c r="V2229" s="417"/>
      <c r="W2229" s="62"/>
      <c r="X2229" s="415"/>
      <c r="Y2229" s="417"/>
      <c r="Z2229" s="415"/>
      <c r="AA2229" s="417"/>
      <c r="AB2229" s="62"/>
      <c r="AC2229" s="62"/>
      <c r="AD2229" s="62"/>
      <c r="AE2229" s="62"/>
      <c r="AF2229" s="62"/>
      <c r="AG2229" s="62"/>
      <c r="AH2229" s="62"/>
    </row>
    <row r="2230" spans="14:34">
      <c r="N2230" s="415"/>
      <c r="O2230" s="417"/>
      <c r="P2230" s="415"/>
      <c r="Q2230" s="418"/>
      <c r="R2230" s="62"/>
      <c r="S2230" s="62"/>
      <c r="T2230" s="62"/>
      <c r="U2230" s="62"/>
      <c r="V2230" s="417"/>
      <c r="W2230" s="62"/>
      <c r="X2230" s="415"/>
      <c r="Y2230" s="417"/>
      <c r="Z2230" s="415"/>
      <c r="AA2230" s="417"/>
      <c r="AB2230" s="62"/>
      <c r="AC2230" s="62"/>
      <c r="AD2230" s="62"/>
      <c r="AE2230" s="62"/>
      <c r="AF2230" s="62"/>
      <c r="AG2230" s="62"/>
      <c r="AH2230" s="62"/>
    </row>
    <row r="2231" spans="14:34">
      <c r="N2231" s="415"/>
      <c r="O2231" s="417"/>
      <c r="P2231" s="415"/>
      <c r="Q2231" s="418"/>
      <c r="R2231" s="62"/>
      <c r="S2231" s="62"/>
      <c r="T2231" s="62"/>
      <c r="U2231" s="62"/>
      <c r="V2231" s="417"/>
      <c r="W2231" s="62"/>
      <c r="X2231" s="415"/>
      <c r="Y2231" s="417"/>
      <c r="Z2231" s="415"/>
      <c r="AA2231" s="417"/>
      <c r="AB2231" s="62"/>
      <c r="AC2231" s="62"/>
      <c r="AD2231" s="62"/>
      <c r="AE2231" s="62"/>
      <c r="AF2231" s="62"/>
      <c r="AG2231" s="62"/>
      <c r="AH2231" s="62"/>
    </row>
    <row r="2232" spans="14:34">
      <c r="N2232" s="415"/>
      <c r="O2232" s="417"/>
      <c r="P2232" s="415"/>
      <c r="Q2232" s="418"/>
      <c r="R2232" s="62"/>
      <c r="S2232" s="62"/>
      <c r="T2232" s="62"/>
      <c r="U2232" s="62"/>
      <c r="V2232" s="417"/>
      <c r="W2232" s="62"/>
      <c r="X2232" s="415"/>
      <c r="Y2232" s="417"/>
      <c r="Z2232" s="415"/>
      <c r="AA2232" s="417"/>
      <c r="AB2232" s="62"/>
      <c r="AC2232" s="62"/>
      <c r="AD2232" s="62"/>
      <c r="AE2232" s="62"/>
      <c r="AF2232" s="62"/>
      <c r="AG2232" s="62"/>
      <c r="AH2232" s="62"/>
    </row>
    <row r="2233" spans="14:34">
      <c r="N2233" s="415"/>
      <c r="O2233" s="417"/>
      <c r="P2233" s="415"/>
      <c r="Q2233" s="418"/>
      <c r="R2233" s="62"/>
      <c r="S2233" s="62"/>
      <c r="T2233" s="62"/>
      <c r="U2233" s="62"/>
      <c r="V2233" s="417"/>
      <c r="W2233" s="62"/>
      <c r="X2233" s="415"/>
      <c r="Y2233" s="417"/>
      <c r="Z2233" s="415"/>
      <c r="AA2233" s="417"/>
      <c r="AB2233" s="62"/>
      <c r="AC2233" s="62"/>
      <c r="AD2233" s="62"/>
      <c r="AE2233" s="62"/>
      <c r="AF2233" s="62"/>
      <c r="AG2233" s="62"/>
      <c r="AH2233" s="62"/>
    </row>
    <row r="2234" spans="14:34">
      <c r="N2234" s="415"/>
      <c r="O2234" s="417"/>
      <c r="P2234" s="415"/>
      <c r="Q2234" s="418"/>
      <c r="R2234" s="62"/>
      <c r="S2234" s="62"/>
      <c r="T2234" s="62"/>
      <c r="U2234" s="62"/>
      <c r="V2234" s="417"/>
      <c r="W2234" s="62"/>
      <c r="X2234" s="415"/>
      <c r="Y2234" s="417"/>
      <c r="Z2234" s="415"/>
      <c r="AA2234" s="417"/>
      <c r="AB2234" s="62"/>
      <c r="AC2234" s="62"/>
      <c r="AD2234" s="62"/>
      <c r="AE2234" s="62"/>
      <c r="AF2234" s="62"/>
      <c r="AG2234" s="62"/>
      <c r="AH2234" s="62"/>
    </row>
    <row r="2235" spans="14:34">
      <c r="N2235" s="415"/>
      <c r="O2235" s="417"/>
      <c r="P2235" s="415"/>
      <c r="Q2235" s="418"/>
      <c r="R2235" s="62"/>
      <c r="S2235" s="62"/>
      <c r="T2235" s="62"/>
      <c r="U2235" s="62"/>
      <c r="V2235" s="417"/>
      <c r="W2235" s="62"/>
      <c r="X2235" s="415"/>
      <c r="Y2235" s="417"/>
      <c r="Z2235" s="415"/>
      <c r="AA2235" s="417"/>
      <c r="AB2235" s="62"/>
      <c r="AC2235" s="62"/>
      <c r="AD2235" s="62"/>
      <c r="AE2235" s="62"/>
      <c r="AF2235" s="62"/>
      <c r="AG2235" s="62"/>
      <c r="AH2235" s="62"/>
    </row>
    <row r="2236" spans="14:34">
      <c r="N2236" s="415"/>
      <c r="O2236" s="417"/>
      <c r="P2236" s="415"/>
      <c r="Q2236" s="418"/>
      <c r="R2236" s="62"/>
      <c r="S2236" s="62"/>
      <c r="T2236" s="62"/>
      <c r="U2236" s="62"/>
      <c r="V2236" s="417"/>
      <c r="W2236" s="62"/>
      <c r="X2236" s="415"/>
      <c r="Y2236" s="417"/>
      <c r="Z2236" s="415"/>
      <c r="AA2236" s="417"/>
      <c r="AB2236" s="62"/>
      <c r="AC2236" s="62"/>
      <c r="AD2236" s="62"/>
      <c r="AE2236" s="62"/>
      <c r="AF2236" s="62"/>
      <c r="AG2236" s="62"/>
      <c r="AH2236" s="62"/>
    </row>
    <row r="2237" spans="14:34">
      <c r="N2237" s="415"/>
      <c r="O2237" s="417"/>
      <c r="P2237" s="415"/>
      <c r="Q2237" s="418"/>
      <c r="R2237" s="62"/>
      <c r="S2237" s="62"/>
      <c r="T2237" s="62"/>
      <c r="U2237" s="62"/>
      <c r="V2237" s="417"/>
      <c r="W2237" s="62"/>
      <c r="X2237" s="415"/>
      <c r="Y2237" s="417"/>
      <c r="Z2237" s="415"/>
      <c r="AA2237" s="417"/>
      <c r="AB2237" s="62"/>
      <c r="AC2237" s="62"/>
      <c r="AD2237" s="62"/>
      <c r="AE2237" s="62"/>
      <c r="AF2237" s="62"/>
      <c r="AG2237" s="62"/>
      <c r="AH2237" s="62"/>
    </row>
    <row r="2238" spans="14:34">
      <c r="N2238" s="415"/>
      <c r="O2238" s="417"/>
      <c r="P2238" s="415"/>
      <c r="Q2238" s="418"/>
      <c r="R2238" s="62"/>
      <c r="S2238" s="62"/>
      <c r="T2238" s="62"/>
      <c r="U2238" s="62"/>
      <c r="V2238" s="417"/>
      <c r="W2238" s="62"/>
      <c r="X2238" s="415"/>
      <c r="Y2238" s="417"/>
      <c r="Z2238" s="415"/>
      <c r="AA2238" s="417"/>
      <c r="AB2238" s="62"/>
      <c r="AC2238" s="62"/>
      <c r="AD2238" s="62"/>
      <c r="AE2238" s="62"/>
      <c r="AF2238" s="62"/>
      <c r="AG2238" s="62"/>
      <c r="AH2238" s="62"/>
    </row>
    <row r="2239" spans="14:34">
      <c r="N2239" s="415"/>
      <c r="O2239" s="417"/>
      <c r="P2239" s="415"/>
      <c r="Q2239" s="418"/>
      <c r="R2239" s="62"/>
      <c r="S2239" s="62"/>
      <c r="T2239" s="62"/>
      <c r="U2239" s="62"/>
      <c r="V2239" s="417"/>
      <c r="W2239" s="62"/>
      <c r="X2239" s="415"/>
      <c r="Y2239" s="417"/>
      <c r="Z2239" s="415"/>
      <c r="AA2239" s="417"/>
      <c r="AB2239" s="62"/>
      <c r="AC2239" s="62"/>
      <c r="AD2239" s="62"/>
      <c r="AE2239" s="62"/>
      <c r="AF2239" s="62"/>
      <c r="AG2239" s="62"/>
      <c r="AH2239" s="62"/>
    </row>
    <row r="2240" spans="14:34">
      <c r="N2240" s="415"/>
      <c r="O2240" s="417"/>
      <c r="P2240" s="415"/>
      <c r="Q2240" s="418"/>
      <c r="R2240" s="62"/>
      <c r="S2240" s="62"/>
      <c r="T2240" s="62"/>
      <c r="U2240" s="62"/>
      <c r="V2240" s="417"/>
      <c r="W2240" s="62"/>
      <c r="X2240" s="415"/>
      <c r="Y2240" s="417"/>
      <c r="Z2240" s="415"/>
      <c r="AA2240" s="417"/>
      <c r="AB2240" s="62"/>
      <c r="AC2240" s="62"/>
      <c r="AD2240" s="62"/>
      <c r="AE2240" s="62"/>
      <c r="AF2240" s="62"/>
      <c r="AG2240" s="62"/>
      <c r="AH2240" s="62"/>
    </row>
    <row r="2241" spans="14:34">
      <c r="N2241" s="415"/>
      <c r="O2241" s="417"/>
      <c r="P2241" s="415"/>
      <c r="Q2241" s="418"/>
      <c r="R2241" s="62"/>
      <c r="S2241" s="62"/>
      <c r="T2241" s="62"/>
      <c r="U2241" s="62"/>
      <c r="V2241" s="417"/>
      <c r="W2241" s="62"/>
      <c r="X2241" s="415"/>
      <c r="Y2241" s="417"/>
      <c r="Z2241" s="415"/>
      <c r="AA2241" s="417"/>
      <c r="AB2241" s="62"/>
      <c r="AC2241" s="62"/>
      <c r="AD2241" s="62"/>
      <c r="AE2241" s="62"/>
      <c r="AF2241" s="62"/>
      <c r="AG2241" s="62"/>
      <c r="AH2241" s="62"/>
    </row>
    <row r="2242" spans="14:34">
      <c r="N2242" s="415"/>
      <c r="O2242" s="417"/>
      <c r="P2242" s="415"/>
      <c r="Q2242" s="418"/>
      <c r="R2242" s="62"/>
      <c r="S2242" s="62"/>
      <c r="T2242" s="62"/>
      <c r="U2242" s="62"/>
      <c r="V2242" s="417"/>
      <c r="W2242" s="62"/>
      <c r="X2242" s="415"/>
      <c r="Y2242" s="417"/>
      <c r="Z2242" s="415"/>
      <c r="AA2242" s="417"/>
      <c r="AB2242" s="62"/>
      <c r="AC2242" s="62"/>
      <c r="AD2242" s="62"/>
      <c r="AE2242" s="62"/>
      <c r="AF2242" s="62"/>
      <c r="AG2242" s="62"/>
      <c r="AH2242" s="62"/>
    </row>
    <row r="2243" spans="14:34">
      <c r="N2243" s="415"/>
      <c r="O2243" s="417"/>
      <c r="P2243" s="415"/>
      <c r="Q2243" s="418"/>
      <c r="R2243" s="62"/>
      <c r="S2243" s="62"/>
      <c r="T2243" s="62"/>
      <c r="U2243" s="62"/>
      <c r="V2243" s="417"/>
      <c r="W2243" s="62"/>
      <c r="X2243" s="415"/>
      <c r="Y2243" s="417"/>
      <c r="Z2243" s="415"/>
      <c r="AA2243" s="417"/>
      <c r="AB2243" s="62"/>
      <c r="AC2243" s="62"/>
      <c r="AD2243" s="62"/>
      <c r="AE2243" s="62"/>
      <c r="AF2243" s="62"/>
      <c r="AG2243" s="62"/>
      <c r="AH2243" s="62"/>
    </row>
    <row r="2244" spans="14:34">
      <c r="N2244" s="415"/>
      <c r="O2244" s="417"/>
      <c r="P2244" s="415"/>
      <c r="Q2244" s="418"/>
      <c r="R2244" s="62"/>
      <c r="S2244" s="62"/>
      <c r="T2244" s="62"/>
      <c r="U2244" s="62"/>
      <c r="V2244" s="417"/>
      <c r="W2244" s="62"/>
      <c r="X2244" s="415"/>
      <c r="Y2244" s="417"/>
      <c r="Z2244" s="415"/>
      <c r="AA2244" s="417"/>
      <c r="AB2244" s="62"/>
      <c r="AC2244" s="62"/>
      <c r="AD2244" s="62"/>
      <c r="AE2244" s="62"/>
      <c r="AF2244" s="62"/>
      <c r="AG2244" s="62"/>
      <c r="AH2244" s="62"/>
    </row>
    <row r="2245" spans="14:34">
      <c r="N2245" s="415"/>
      <c r="O2245" s="417"/>
      <c r="P2245" s="415"/>
      <c r="Q2245" s="418"/>
      <c r="R2245" s="62"/>
      <c r="S2245" s="62"/>
      <c r="T2245" s="62"/>
      <c r="U2245" s="62"/>
      <c r="V2245" s="417"/>
      <c r="W2245" s="62"/>
      <c r="X2245" s="415"/>
      <c r="Y2245" s="417"/>
      <c r="Z2245" s="415"/>
      <c r="AA2245" s="417"/>
      <c r="AB2245" s="62"/>
      <c r="AC2245" s="62"/>
      <c r="AD2245" s="62"/>
      <c r="AE2245" s="62"/>
      <c r="AF2245" s="62"/>
      <c r="AG2245" s="62"/>
      <c r="AH2245" s="62"/>
    </row>
    <row r="2246" spans="14:34">
      <c r="N2246" s="415"/>
      <c r="O2246" s="417"/>
      <c r="P2246" s="415"/>
      <c r="Q2246" s="418"/>
      <c r="R2246" s="62"/>
      <c r="S2246" s="62"/>
      <c r="T2246" s="62"/>
      <c r="U2246" s="62"/>
      <c r="V2246" s="417"/>
      <c r="W2246" s="62"/>
      <c r="X2246" s="415"/>
      <c r="Y2246" s="417"/>
      <c r="Z2246" s="415"/>
      <c r="AA2246" s="417"/>
      <c r="AB2246" s="62"/>
      <c r="AC2246" s="62"/>
      <c r="AD2246" s="62"/>
      <c r="AE2246" s="62"/>
      <c r="AF2246" s="62"/>
      <c r="AG2246" s="62"/>
      <c r="AH2246" s="62"/>
    </row>
    <row r="2247" spans="14:34">
      <c r="N2247" s="415"/>
      <c r="O2247" s="417"/>
      <c r="P2247" s="415"/>
      <c r="Q2247" s="418"/>
      <c r="R2247" s="62"/>
      <c r="S2247" s="62"/>
      <c r="T2247" s="62"/>
      <c r="U2247" s="62"/>
      <c r="V2247" s="417"/>
      <c r="W2247" s="62"/>
      <c r="X2247" s="415"/>
      <c r="Y2247" s="417"/>
      <c r="Z2247" s="415"/>
      <c r="AA2247" s="417"/>
      <c r="AB2247" s="62"/>
      <c r="AC2247" s="62"/>
      <c r="AD2247" s="62"/>
      <c r="AE2247" s="62"/>
      <c r="AF2247" s="62"/>
      <c r="AG2247" s="62"/>
      <c r="AH2247" s="62"/>
    </row>
    <row r="2248" spans="14:34">
      <c r="N2248" s="415"/>
      <c r="O2248" s="417"/>
      <c r="P2248" s="415"/>
      <c r="Q2248" s="418"/>
      <c r="R2248" s="62"/>
      <c r="S2248" s="62"/>
      <c r="T2248" s="62"/>
      <c r="U2248" s="62"/>
      <c r="V2248" s="417"/>
      <c r="W2248" s="62"/>
      <c r="X2248" s="415"/>
      <c r="Y2248" s="417"/>
      <c r="Z2248" s="415"/>
      <c r="AA2248" s="417"/>
      <c r="AB2248" s="62"/>
      <c r="AC2248" s="62"/>
      <c r="AD2248" s="62"/>
      <c r="AE2248" s="62"/>
      <c r="AF2248" s="62"/>
      <c r="AG2248" s="62"/>
      <c r="AH2248" s="62"/>
    </row>
    <row r="2249" spans="14:34">
      <c r="N2249" s="415"/>
      <c r="O2249" s="417"/>
      <c r="P2249" s="415"/>
      <c r="Q2249" s="418"/>
      <c r="R2249" s="62"/>
      <c r="S2249" s="62"/>
      <c r="T2249" s="62"/>
      <c r="U2249" s="62"/>
      <c r="V2249" s="417"/>
      <c r="W2249" s="62"/>
      <c r="X2249" s="415"/>
      <c r="Y2249" s="417"/>
      <c r="Z2249" s="415"/>
      <c r="AA2249" s="417"/>
      <c r="AB2249" s="62"/>
      <c r="AC2249" s="62"/>
      <c r="AD2249" s="62"/>
      <c r="AE2249" s="62"/>
      <c r="AF2249" s="62"/>
      <c r="AG2249" s="62"/>
      <c r="AH2249" s="62"/>
    </row>
    <row r="2250" spans="14:34">
      <c r="N2250" s="415"/>
      <c r="O2250" s="417"/>
      <c r="P2250" s="415"/>
      <c r="Q2250" s="418"/>
      <c r="R2250" s="62"/>
      <c r="S2250" s="62"/>
      <c r="T2250" s="62"/>
      <c r="U2250" s="62"/>
      <c r="V2250" s="417"/>
      <c r="W2250" s="62"/>
      <c r="X2250" s="415"/>
      <c r="Y2250" s="417"/>
      <c r="Z2250" s="415"/>
      <c r="AA2250" s="417"/>
      <c r="AB2250" s="62"/>
      <c r="AC2250" s="62"/>
      <c r="AD2250" s="62"/>
      <c r="AE2250" s="62"/>
      <c r="AF2250" s="62"/>
      <c r="AG2250" s="62"/>
      <c r="AH2250" s="62"/>
    </row>
    <row r="2251" spans="14:34">
      <c r="N2251" s="415"/>
      <c r="O2251" s="417"/>
      <c r="P2251" s="415"/>
      <c r="Q2251" s="418"/>
      <c r="R2251" s="62"/>
      <c r="S2251" s="62"/>
      <c r="T2251" s="62"/>
      <c r="U2251" s="62"/>
      <c r="V2251" s="417"/>
      <c r="W2251" s="62"/>
      <c r="X2251" s="415"/>
      <c r="Y2251" s="417"/>
      <c r="Z2251" s="415"/>
      <c r="AA2251" s="417"/>
      <c r="AB2251" s="62"/>
      <c r="AC2251" s="62"/>
      <c r="AD2251" s="62"/>
      <c r="AE2251" s="62"/>
      <c r="AF2251" s="62"/>
      <c r="AG2251" s="62"/>
      <c r="AH2251" s="62"/>
    </row>
    <row r="2252" spans="14:34">
      <c r="N2252" s="415"/>
      <c r="O2252" s="417"/>
      <c r="P2252" s="415"/>
      <c r="Q2252" s="418"/>
      <c r="R2252" s="62"/>
      <c r="S2252" s="62"/>
      <c r="T2252" s="62"/>
      <c r="U2252" s="62"/>
      <c r="V2252" s="417"/>
      <c r="W2252" s="62"/>
      <c r="X2252" s="415"/>
      <c r="Y2252" s="417"/>
      <c r="Z2252" s="415"/>
      <c r="AA2252" s="417"/>
      <c r="AB2252" s="62"/>
      <c r="AC2252" s="62"/>
      <c r="AD2252" s="62"/>
      <c r="AE2252" s="62"/>
      <c r="AF2252" s="62"/>
      <c r="AG2252" s="62"/>
      <c r="AH2252" s="62"/>
    </row>
    <row r="2253" spans="14:34">
      <c r="N2253" s="415"/>
      <c r="O2253" s="417"/>
      <c r="P2253" s="415"/>
      <c r="Q2253" s="418"/>
      <c r="R2253" s="62"/>
      <c r="S2253" s="62"/>
      <c r="T2253" s="62"/>
      <c r="U2253" s="62"/>
      <c r="V2253" s="417"/>
      <c r="W2253" s="62"/>
      <c r="X2253" s="415"/>
      <c r="Y2253" s="417"/>
      <c r="Z2253" s="415"/>
      <c r="AA2253" s="417"/>
      <c r="AB2253" s="62"/>
      <c r="AC2253" s="62"/>
      <c r="AD2253" s="62"/>
      <c r="AE2253" s="62"/>
      <c r="AF2253" s="62"/>
      <c r="AG2253" s="62"/>
      <c r="AH2253" s="62"/>
    </row>
    <row r="2254" spans="14:34">
      <c r="N2254" s="415"/>
      <c r="O2254" s="417"/>
      <c r="P2254" s="415"/>
      <c r="Q2254" s="418"/>
      <c r="R2254" s="62"/>
      <c r="S2254" s="62"/>
      <c r="T2254" s="62"/>
      <c r="U2254" s="62"/>
      <c r="V2254" s="417"/>
      <c r="W2254" s="62"/>
      <c r="X2254" s="415"/>
      <c r="Y2254" s="417"/>
      <c r="Z2254" s="415"/>
      <c r="AA2254" s="417"/>
      <c r="AB2254" s="62"/>
      <c r="AC2254" s="62"/>
      <c r="AD2254" s="62"/>
      <c r="AE2254" s="62"/>
      <c r="AF2254" s="62"/>
      <c r="AG2254" s="62"/>
      <c r="AH2254" s="62"/>
    </row>
    <row r="2255" spans="14:34">
      <c r="N2255" s="415"/>
      <c r="O2255" s="417"/>
      <c r="P2255" s="415"/>
      <c r="Q2255" s="418"/>
      <c r="R2255" s="62"/>
      <c r="S2255" s="62"/>
      <c r="T2255" s="62"/>
      <c r="U2255" s="62"/>
      <c r="V2255" s="417"/>
      <c r="W2255" s="62"/>
      <c r="X2255" s="415"/>
      <c r="Y2255" s="417"/>
      <c r="Z2255" s="415"/>
      <c r="AA2255" s="417"/>
      <c r="AB2255" s="62"/>
      <c r="AC2255" s="62"/>
      <c r="AD2255" s="62"/>
      <c r="AE2255" s="62"/>
      <c r="AF2255" s="62"/>
      <c r="AG2255" s="62"/>
      <c r="AH2255" s="62"/>
    </row>
    <row r="2256" spans="14:34">
      <c r="N2256" s="415"/>
      <c r="O2256" s="417"/>
      <c r="P2256" s="415"/>
      <c r="Q2256" s="418"/>
      <c r="R2256" s="62"/>
      <c r="S2256" s="62"/>
      <c r="T2256" s="62"/>
      <c r="U2256" s="62"/>
      <c r="V2256" s="417"/>
      <c r="W2256" s="62"/>
      <c r="X2256" s="415"/>
      <c r="Y2256" s="417"/>
      <c r="Z2256" s="415"/>
      <c r="AA2256" s="417"/>
      <c r="AB2256" s="62"/>
      <c r="AC2256" s="62"/>
      <c r="AD2256" s="62"/>
      <c r="AE2256" s="62"/>
      <c r="AF2256" s="62"/>
      <c r="AG2256" s="62"/>
      <c r="AH2256" s="62"/>
    </row>
    <row r="2257" spans="14:34">
      <c r="N2257" s="415"/>
      <c r="O2257" s="417"/>
      <c r="P2257" s="415"/>
      <c r="Q2257" s="418"/>
      <c r="R2257" s="62"/>
      <c r="S2257" s="62"/>
      <c r="T2257" s="62"/>
      <c r="U2257" s="62"/>
      <c r="V2257" s="417"/>
      <c r="W2257" s="62"/>
      <c r="X2257" s="415"/>
      <c r="Y2257" s="417"/>
      <c r="Z2257" s="415"/>
      <c r="AA2257" s="417"/>
      <c r="AB2257" s="62"/>
      <c r="AC2257" s="62"/>
      <c r="AD2257" s="62"/>
      <c r="AE2257" s="62"/>
      <c r="AF2257" s="62"/>
      <c r="AG2257" s="62"/>
      <c r="AH2257" s="62"/>
    </row>
    <row r="2258" spans="14:34">
      <c r="N2258" s="415"/>
      <c r="O2258" s="417"/>
      <c r="P2258" s="415"/>
      <c r="Q2258" s="418"/>
      <c r="R2258" s="62"/>
      <c r="S2258" s="62"/>
      <c r="T2258" s="62"/>
      <c r="U2258" s="62"/>
      <c r="V2258" s="417"/>
      <c r="W2258" s="62"/>
      <c r="X2258" s="415"/>
      <c r="Y2258" s="417"/>
      <c r="Z2258" s="415"/>
      <c r="AA2258" s="417"/>
      <c r="AB2258" s="62"/>
      <c r="AC2258" s="62"/>
      <c r="AD2258" s="62"/>
      <c r="AE2258" s="62"/>
      <c r="AF2258" s="62"/>
      <c r="AG2258" s="62"/>
      <c r="AH2258" s="62"/>
    </row>
    <row r="2259" spans="14:34">
      <c r="N2259" s="415"/>
      <c r="O2259" s="417"/>
      <c r="P2259" s="415"/>
      <c r="Q2259" s="418"/>
      <c r="R2259" s="62"/>
      <c r="S2259" s="62"/>
      <c r="T2259" s="62"/>
      <c r="U2259" s="62"/>
      <c r="V2259" s="417"/>
      <c r="W2259" s="62"/>
      <c r="X2259" s="415"/>
      <c r="Y2259" s="417"/>
      <c r="Z2259" s="415"/>
      <c r="AA2259" s="417"/>
      <c r="AB2259" s="62"/>
      <c r="AC2259" s="62"/>
      <c r="AD2259" s="62"/>
      <c r="AE2259" s="62"/>
      <c r="AF2259" s="62"/>
      <c r="AG2259" s="62"/>
      <c r="AH2259" s="62"/>
    </row>
    <row r="2260" spans="14:34">
      <c r="N2260" s="415"/>
      <c r="O2260" s="417"/>
      <c r="P2260" s="415"/>
      <c r="Q2260" s="418"/>
      <c r="R2260" s="62"/>
      <c r="S2260" s="62"/>
      <c r="T2260" s="62"/>
      <c r="U2260" s="62"/>
      <c r="V2260" s="417"/>
      <c r="W2260" s="62"/>
      <c r="X2260" s="415"/>
      <c r="Y2260" s="417"/>
      <c r="Z2260" s="415"/>
      <c r="AA2260" s="417"/>
      <c r="AB2260" s="62"/>
      <c r="AC2260" s="62"/>
      <c r="AD2260" s="62"/>
      <c r="AE2260" s="62"/>
      <c r="AF2260" s="62"/>
      <c r="AG2260" s="62"/>
      <c r="AH2260" s="62"/>
    </row>
    <row r="2261" spans="14:34">
      <c r="N2261" s="415"/>
      <c r="O2261" s="417"/>
      <c r="P2261" s="415"/>
      <c r="Q2261" s="418"/>
      <c r="R2261" s="62"/>
      <c r="S2261" s="62"/>
      <c r="T2261" s="62"/>
      <c r="U2261" s="62"/>
      <c r="V2261" s="417"/>
      <c r="W2261" s="62"/>
      <c r="X2261" s="415"/>
      <c r="Y2261" s="417"/>
      <c r="Z2261" s="415"/>
      <c r="AA2261" s="417"/>
      <c r="AB2261" s="62"/>
      <c r="AC2261" s="62"/>
      <c r="AD2261" s="62"/>
      <c r="AE2261" s="62"/>
      <c r="AF2261" s="62"/>
      <c r="AG2261" s="62"/>
      <c r="AH2261" s="62"/>
    </row>
    <row r="2262" spans="14:34">
      <c r="N2262" s="415"/>
      <c r="O2262" s="417"/>
      <c r="P2262" s="415"/>
      <c r="Q2262" s="418"/>
      <c r="R2262" s="62"/>
      <c r="S2262" s="62"/>
      <c r="T2262" s="62"/>
      <c r="U2262" s="62"/>
      <c r="V2262" s="417"/>
      <c r="W2262" s="62"/>
      <c r="X2262" s="415"/>
      <c r="Y2262" s="417"/>
      <c r="Z2262" s="415"/>
      <c r="AA2262" s="417"/>
      <c r="AB2262" s="62"/>
      <c r="AC2262" s="62"/>
      <c r="AD2262" s="62"/>
      <c r="AE2262" s="62"/>
      <c r="AF2262" s="62"/>
      <c r="AG2262" s="62"/>
      <c r="AH2262" s="62"/>
    </row>
    <row r="2263" spans="14:34">
      <c r="N2263" s="415"/>
      <c r="O2263" s="417"/>
      <c r="P2263" s="415"/>
      <c r="Q2263" s="418"/>
      <c r="R2263" s="62"/>
      <c r="S2263" s="62"/>
      <c r="T2263" s="62"/>
      <c r="U2263" s="62"/>
      <c r="V2263" s="417"/>
      <c r="W2263" s="62"/>
      <c r="X2263" s="415"/>
      <c r="Y2263" s="417"/>
      <c r="Z2263" s="415"/>
      <c r="AA2263" s="417"/>
      <c r="AB2263" s="62"/>
      <c r="AC2263" s="62"/>
      <c r="AD2263" s="62"/>
      <c r="AE2263" s="62"/>
      <c r="AF2263" s="62"/>
      <c r="AG2263" s="62"/>
      <c r="AH2263" s="62"/>
    </row>
    <row r="2264" spans="14:34">
      <c r="N2264" s="415"/>
      <c r="O2264" s="417"/>
      <c r="P2264" s="415"/>
      <c r="Q2264" s="418"/>
      <c r="R2264" s="62"/>
      <c r="S2264" s="62"/>
      <c r="T2264" s="62"/>
      <c r="U2264" s="62"/>
      <c r="V2264" s="417"/>
      <c r="W2264" s="62"/>
      <c r="X2264" s="415"/>
      <c r="Y2264" s="417"/>
      <c r="Z2264" s="415"/>
      <c r="AA2264" s="417"/>
      <c r="AB2264" s="62"/>
      <c r="AC2264" s="62"/>
      <c r="AD2264" s="62"/>
      <c r="AE2264" s="62"/>
      <c r="AF2264" s="62"/>
      <c r="AG2264" s="62"/>
      <c r="AH2264" s="62"/>
    </row>
    <row r="2265" spans="14:34">
      <c r="N2265" s="415"/>
      <c r="O2265" s="417"/>
      <c r="P2265" s="415"/>
      <c r="Q2265" s="418"/>
      <c r="R2265" s="62"/>
      <c r="S2265" s="62"/>
      <c r="T2265" s="62"/>
      <c r="U2265" s="62"/>
      <c r="V2265" s="417"/>
      <c r="W2265" s="62"/>
      <c r="X2265" s="415"/>
      <c r="Y2265" s="417"/>
      <c r="Z2265" s="415"/>
      <c r="AA2265" s="417"/>
      <c r="AB2265" s="62"/>
      <c r="AC2265" s="62"/>
      <c r="AD2265" s="62"/>
      <c r="AE2265" s="62"/>
      <c r="AF2265" s="62"/>
      <c r="AG2265" s="62"/>
      <c r="AH2265" s="62"/>
    </row>
    <row r="2266" spans="14:34">
      <c r="N2266" s="415"/>
      <c r="O2266" s="417"/>
      <c r="P2266" s="415"/>
      <c r="Q2266" s="418"/>
      <c r="R2266" s="62"/>
      <c r="S2266" s="62"/>
      <c r="T2266" s="62"/>
      <c r="U2266" s="62"/>
      <c r="V2266" s="417"/>
      <c r="W2266" s="62"/>
      <c r="X2266" s="415"/>
      <c r="Y2266" s="417"/>
      <c r="Z2266" s="415"/>
      <c r="AA2266" s="417"/>
      <c r="AB2266" s="62"/>
      <c r="AC2266" s="62"/>
      <c r="AD2266" s="62"/>
      <c r="AE2266" s="62"/>
      <c r="AF2266" s="62"/>
      <c r="AG2266" s="62"/>
      <c r="AH2266" s="62"/>
    </row>
    <row r="2267" spans="14:34">
      <c r="N2267" s="415"/>
      <c r="O2267" s="417"/>
      <c r="P2267" s="415"/>
      <c r="Q2267" s="418"/>
      <c r="R2267" s="62"/>
      <c r="S2267" s="62"/>
      <c r="T2267" s="62"/>
      <c r="U2267" s="62"/>
      <c r="V2267" s="417"/>
      <c r="W2267" s="62"/>
      <c r="X2267" s="415"/>
      <c r="Y2267" s="417"/>
      <c r="Z2267" s="415"/>
      <c r="AA2267" s="417"/>
      <c r="AB2267" s="62"/>
      <c r="AC2267" s="62"/>
      <c r="AD2267" s="62"/>
      <c r="AE2267" s="62"/>
      <c r="AF2267" s="62"/>
      <c r="AG2267" s="62"/>
      <c r="AH2267" s="62"/>
    </row>
    <row r="2268" spans="14:34">
      <c r="N2268" s="415"/>
      <c r="O2268" s="417"/>
      <c r="P2268" s="415"/>
      <c r="Q2268" s="418"/>
      <c r="R2268" s="62"/>
      <c r="S2268" s="62"/>
      <c r="T2268" s="62"/>
      <c r="U2268" s="62"/>
      <c r="V2268" s="417"/>
      <c r="W2268" s="62"/>
      <c r="X2268" s="415"/>
      <c r="Y2268" s="417"/>
      <c r="Z2268" s="415"/>
      <c r="AA2268" s="417"/>
      <c r="AB2268" s="62"/>
      <c r="AC2268" s="62"/>
      <c r="AD2268" s="62"/>
      <c r="AE2268" s="62"/>
      <c r="AF2268" s="62"/>
      <c r="AG2268" s="62"/>
      <c r="AH2268" s="62"/>
    </row>
    <row r="2269" spans="14:34">
      <c r="N2269" s="415"/>
      <c r="O2269" s="417"/>
      <c r="P2269" s="415"/>
      <c r="Q2269" s="418"/>
      <c r="R2269" s="62"/>
      <c r="S2269" s="62"/>
      <c r="T2269" s="62"/>
      <c r="U2269" s="62"/>
      <c r="V2269" s="417"/>
      <c r="W2269" s="62"/>
      <c r="X2269" s="415"/>
      <c r="Y2269" s="417"/>
      <c r="Z2269" s="415"/>
      <c r="AA2269" s="417"/>
      <c r="AB2269" s="62"/>
      <c r="AC2269" s="62"/>
      <c r="AD2269" s="62"/>
      <c r="AE2269" s="62"/>
      <c r="AF2269" s="62"/>
      <c r="AG2269" s="62"/>
      <c r="AH2269" s="62"/>
    </row>
    <row r="2270" spans="14:34">
      <c r="N2270" s="415"/>
      <c r="O2270" s="417"/>
      <c r="P2270" s="415"/>
      <c r="Q2270" s="418"/>
      <c r="R2270" s="62"/>
      <c r="S2270" s="62"/>
      <c r="T2270" s="62"/>
      <c r="U2270" s="62"/>
      <c r="V2270" s="417"/>
      <c r="W2270" s="62"/>
      <c r="X2270" s="415"/>
      <c r="Y2270" s="417"/>
      <c r="Z2270" s="415"/>
      <c r="AA2270" s="417"/>
      <c r="AB2270" s="62"/>
      <c r="AC2270" s="62"/>
      <c r="AD2270" s="62"/>
      <c r="AE2270" s="62"/>
      <c r="AF2270" s="62"/>
      <c r="AG2270" s="62"/>
      <c r="AH2270" s="62"/>
    </row>
    <row r="2271" spans="14:34">
      <c r="N2271" s="415"/>
      <c r="O2271" s="417"/>
      <c r="P2271" s="415"/>
      <c r="Q2271" s="418"/>
      <c r="R2271" s="62"/>
      <c r="S2271" s="62"/>
      <c r="T2271" s="62"/>
      <c r="U2271" s="62"/>
      <c r="V2271" s="417"/>
      <c r="W2271" s="62"/>
      <c r="X2271" s="415"/>
      <c r="Y2271" s="417"/>
      <c r="Z2271" s="415"/>
      <c r="AA2271" s="417"/>
      <c r="AB2271" s="62"/>
      <c r="AC2271" s="62"/>
      <c r="AD2271" s="62"/>
      <c r="AE2271" s="62"/>
      <c r="AF2271" s="62"/>
      <c r="AG2271" s="62"/>
      <c r="AH2271" s="62"/>
    </row>
    <row r="2272" spans="14:34">
      <c r="N2272" s="415"/>
      <c r="O2272" s="417"/>
      <c r="P2272" s="415"/>
      <c r="Q2272" s="418"/>
      <c r="R2272" s="62"/>
      <c r="S2272" s="62"/>
      <c r="T2272" s="62"/>
      <c r="U2272" s="62"/>
      <c r="V2272" s="417"/>
      <c r="W2272" s="62"/>
      <c r="X2272" s="415"/>
      <c r="Y2272" s="417"/>
      <c r="Z2272" s="415"/>
      <c r="AA2272" s="417"/>
      <c r="AB2272" s="62"/>
      <c r="AC2272" s="62"/>
      <c r="AD2272" s="62"/>
      <c r="AE2272" s="62"/>
      <c r="AF2272" s="62"/>
      <c r="AG2272" s="62"/>
      <c r="AH2272" s="62"/>
    </row>
    <row r="2273" spans="14:34">
      <c r="N2273" s="415"/>
      <c r="O2273" s="417"/>
      <c r="P2273" s="415"/>
      <c r="Q2273" s="418"/>
      <c r="R2273" s="62"/>
      <c r="S2273" s="62"/>
      <c r="T2273" s="62"/>
      <c r="U2273" s="62"/>
      <c r="V2273" s="417"/>
      <c r="W2273" s="62"/>
      <c r="X2273" s="415"/>
      <c r="Y2273" s="417"/>
      <c r="Z2273" s="415"/>
      <c r="AA2273" s="417"/>
      <c r="AB2273" s="62"/>
      <c r="AC2273" s="62"/>
      <c r="AD2273" s="62"/>
      <c r="AE2273" s="62"/>
      <c r="AF2273" s="62"/>
      <c r="AG2273" s="62"/>
      <c r="AH2273" s="62"/>
    </row>
    <row r="2274" spans="14:34">
      <c r="N2274" s="415"/>
      <c r="O2274" s="417"/>
      <c r="P2274" s="415"/>
      <c r="Q2274" s="418"/>
      <c r="R2274" s="62"/>
      <c r="S2274" s="62"/>
      <c r="T2274" s="62"/>
      <c r="U2274" s="62"/>
      <c r="V2274" s="417"/>
      <c r="W2274" s="62"/>
      <c r="X2274" s="415"/>
      <c r="Y2274" s="417"/>
      <c r="Z2274" s="415"/>
      <c r="AA2274" s="417"/>
      <c r="AB2274" s="62"/>
      <c r="AC2274" s="62"/>
      <c r="AD2274" s="62"/>
      <c r="AE2274" s="62"/>
      <c r="AF2274" s="62"/>
      <c r="AG2274" s="62"/>
      <c r="AH2274" s="62"/>
    </row>
    <row r="2275" spans="14:34">
      <c r="N2275" s="415"/>
      <c r="O2275" s="417"/>
      <c r="P2275" s="415"/>
      <c r="Q2275" s="418"/>
      <c r="R2275" s="62"/>
      <c r="S2275" s="62"/>
      <c r="T2275" s="62"/>
      <c r="U2275" s="62"/>
      <c r="V2275" s="417"/>
      <c r="W2275" s="62"/>
      <c r="X2275" s="415"/>
      <c r="Y2275" s="417"/>
      <c r="Z2275" s="415"/>
      <c r="AA2275" s="417"/>
      <c r="AB2275" s="62"/>
      <c r="AC2275" s="62"/>
      <c r="AD2275" s="62"/>
      <c r="AE2275" s="62"/>
      <c r="AF2275" s="62"/>
      <c r="AG2275" s="62"/>
      <c r="AH2275" s="62"/>
    </row>
    <row r="2276" spans="14:34">
      <c r="N2276" s="415"/>
      <c r="O2276" s="417"/>
      <c r="P2276" s="415"/>
      <c r="Q2276" s="418"/>
      <c r="R2276" s="62"/>
      <c r="S2276" s="62"/>
      <c r="T2276" s="62"/>
      <c r="U2276" s="62"/>
      <c r="V2276" s="417"/>
      <c r="W2276" s="62"/>
      <c r="X2276" s="415"/>
      <c r="Y2276" s="417"/>
      <c r="Z2276" s="415"/>
      <c r="AA2276" s="417"/>
      <c r="AB2276" s="62"/>
      <c r="AC2276" s="62"/>
      <c r="AD2276" s="62"/>
      <c r="AE2276" s="62"/>
      <c r="AF2276" s="62"/>
      <c r="AG2276" s="62"/>
      <c r="AH2276" s="62"/>
    </row>
    <row r="2277" spans="14:34">
      <c r="N2277" s="415"/>
      <c r="O2277" s="417"/>
      <c r="P2277" s="415"/>
      <c r="Q2277" s="418"/>
      <c r="R2277" s="62"/>
      <c r="S2277" s="62"/>
      <c r="T2277" s="62"/>
      <c r="U2277" s="62"/>
      <c r="V2277" s="417"/>
      <c r="W2277" s="62"/>
      <c r="X2277" s="415"/>
      <c r="Y2277" s="417"/>
      <c r="Z2277" s="415"/>
      <c r="AA2277" s="417"/>
      <c r="AB2277" s="62"/>
      <c r="AC2277" s="62"/>
      <c r="AD2277" s="62"/>
      <c r="AE2277" s="62"/>
      <c r="AF2277" s="62"/>
      <c r="AG2277" s="62"/>
      <c r="AH2277" s="62"/>
    </row>
    <row r="2278" spans="14:34">
      <c r="N2278" s="415"/>
      <c r="O2278" s="417"/>
      <c r="P2278" s="415"/>
      <c r="Q2278" s="418"/>
      <c r="R2278" s="62"/>
      <c r="S2278" s="62"/>
      <c r="T2278" s="62"/>
      <c r="U2278" s="62"/>
      <c r="V2278" s="417"/>
      <c r="W2278" s="62"/>
      <c r="X2278" s="415"/>
      <c r="Y2278" s="417"/>
      <c r="Z2278" s="415"/>
      <c r="AA2278" s="417"/>
      <c r="AB2278" s="62"/>
      <c r="AC2278" s="62"/>
      <c r="AD2278" s="62"/>
      <c r="AE2278" s="62"/>
      <c r="AF2278" s="62"/>
      <c r="AG2278" s="62"/>
      <c r="AH2278" s="62"/>
    </row>
    <row r="2279" spans="14:34">
      <c r="N2279" s="415"/>
      <c r="O2279" s="417"/>
      <c r="P2279" s="415"/>
      <c r="Q2279" s="418"/>
      <c r="R2279" s="62"/>
      <c r="S2279" s="62"/>
      <c r="T2279" s="62"/>
      <c r="U2279" s="62"/>
      <c r="V2279" s="417"/>
      <c r="W2279" s="62"/>
      <c r="X2279" s="415"/>
      <c r="Y2279" s="417"/>
      <c r="Z2279" s="415"/>
      <c r="AA2279" s="417"/>
      <c r="AB2279" s="62"/>
      <c r="AC2279" s="62"/>
      <c r="AD2279" s="62"/>
      <c r="AE2279" s="62"/>
      <c r="AF2279" s="62"/>
      <c r="AG2279" s="62"/>
      <c r="AH2279" s="62"/>
    </row>
    <row r="2280" spans="14:34">
      <c r="N2280" s="415"/>
      <c r="O2280" s="417"/>
      <c r="P2280" s="415"/>
      <c r="Q2280" s="418"/>
      <c r="R2280" s="62"/>
      <c r="S2280" s="62"/>
      <c r="T2280" s="62"/>
      <c r="U2280" s="62"/>
      <c r="V2280" s="417"/>
      <c r="W2280" s="62"/>
      <c r="X2280" s="415"/>
      <c r="Y2280" s="417"/>
      <c r="Z2280" s="415"/>
      <c r="AA2280" s="417"/>
      <c r="AB2280" s="62"/>
      <c r="AC2280" s="62"/>
      <c r="AD2280" s="62"/>
      <c r="AE2280" s="62"/>
      <c r="AF2280" s="62"/>
      <c r="AG2280" s="62"/>
      <c r="AH2280" s="62"/>
    </row>
    <row r="2281" spans="14:34">
      <c r="N2281" s="415"/>
      <c r="O2281" s="417"/>
      <c r="P2281" s="415"/>
      <c r="Q2281" s="418"/>
      <c r="R2281" s="62"/>
      <c r="S2281" s="62"/>
      <c r="T2281" s="62"/>
      <c r="U2281" s="62"/>
      <c r="V2281" s="417"/>
      <c r="W2281" s="62"/>
      <c r="X2281" s="415"/>
      <c r="Y2281" s="417"/>
      <c r="Z2281" s="415"/>
      <c r="AA2281" s="417"/>
      <c r="AB2281" s="62"/>
      <c r="AC2281" s="62"/>
      <c r="AD2281" s="62"/>
      <c r="AE2281" s="62"/>
      <c r="AF2281" s="62"/>
      <c r="AG2281" s="62"/>
      <c r="AH2281" s="62"/>
    </row>
    <row r="2282" spans="14:34">
      <c r="N2282" s="415"/>
      <c r="O2282" s="417"/>
      <c r="P2282" s="415"/>
      <c r="Q2282" s="418"/>
      <c r="R2282" s="62"/>
      <c r="S2282" s="62"/>
      <c r="T2282" s="62"/>
      <c r="U2282" s="62"/>
      <c r="V2282" s="417"/>
      <c r="W2282" s="62"/>
      <c r="X2282" s="415"/>
      <c r="Y2282" s="417"/>
      <c r="Z2282" s="415"/>
      <c r="AA2282" s="417"/>
      <c r="AB2282" s="62"/>
      <c r="AC2282" s="62"/>
      <c r="AD2282" s="62"/>
      <c r="AE2282" s="62"/>
      <c r="AF2282" s="62"/>
      <c r="AG2282" s="62"/>
      <c r="AH2282" s="62"/>
    </row>
    <row r="2283" spans="14:34">
      <c r="N2283" s="415"/>
      <c r="O2283" s="417"/>
      <c r="P2283" s="415"/>
      <c r="Q2283" s="418"/>
      <c r="R2283" s="62"/>
      <c r="S2283" s="62"/>
      <c r="T2283" s="62"/>
      <c r="U2283" s="62"/>
      <c r="V2283" s="417"/>
      <c r="W2283" s="62"/>
      <c r="X2283" s="415"/>
      <c r="Y2283" s="417"/>
      <c r="Z2283" s="415"/>
      <c r="AA2283" s="417"/>
      <c r="AB2283" s="62"/>
      <c r="AC2283" s="62"/>
      <c r="AD2283" s="62"/>
      <c r="AE2283" s="62"/>
      <c r="AF2283" s="62"/>
      <c r="AG2283" s="62"/>
      <c r="AH2283" s="62"/>
    </row>
    <row r="2284" spans="14:34">
      <c r="N2284" s="415"/>
      <c r="O2284" s="417"/>
      <c r="P2284" s="415"/>
      <c r="Q2284" s="418"/>
      <c r="R2284" s="62"/>
      <c r="S2284" s="62"/>
      <c r="T2284" s="62"/>
      <c r="U2284" s="62"/>
      <c r="V2284" s="417"/>
      <c r="W2284" s="62"/>
      <c r="X2284" s="415"/>
      <c r="Y2284" s="417"/>
      <c r="Z2284" s="415"/>
      <c r="AA2284" s="417"/>
      <c r="AB2284" s="62"/>
      <c r="AC2284" s="62"/>
      <c r="AD2284" s="62"/>
      <c r="AE2284" s="62"/>
      <c r="AF2284" s="62"/>
      <c r="AG2284" s="62"/>
      <c r="AH2284" s="62"/>
    </row>
    <row r="2285" spans="14:34">
      <c r="N2285" s="415"/>
      <c r="O2285" s="417"/>
      <c r="P2285" s="415"/>
      <c r="Q2285" s="418"/>
      <c r="R2285" s="62"/>
      <c r="S2285" s="62"/>
      <c r="T2285" s="62"/>
      <c r="U2285" s="62"/>
      <c r="V2285" s="417"/>
      <c r="W2285" s="62"/>
      <c r="X2285" s="415"/>
      <c r="Y2285" s="417"/>
      <c r="Z2285" s="415"/>
      <c r="AA2285" s="417"/>
      <c r="AB2285" s="62"/>
      <c r="AC2285" s="62"/>
      <c r="AD2285" s="62"/>
      <c r="AE2285" s="62"/>
      <c r="AF2285" s="62"/>
      <c r="AG2285" s="62"/>
      <c r="AH2285" s="62"/>
    </row>
    <row r="2286" spans="14:34">
      <c r="N2286" s="415"/>
      <c r="O2286" s="417"/>
      <c r="P2286" s="415"/>
      <c r="Q2286" s="418"/>
      <c r="R2286" s="62"/>
      <c r="S2286" s="62"/>
      <c r="T2286" s="62"/>
      <c r="U2286" s="62"/>
      <c r="V2286" s="417"/>
      <c r="W2286" s="62"/>
      <c r="X2286" s="415"/>
      <c r="Y2286" s="417"/>
      <c r="Z2286" s="415"/>
      <c r="AA2286" s="417"/>
      <c r="AB2286" s="62"/>
      <c r="AC2286" s="62"/>
      <c r="AD2286" s="62"/>
      <c r="AE2286" s="62"/>
      <c r="AF2286" s="62"/>
      <c r="AG2286" s="62"/>
      <c r="AH2286" s="62"/>
    </row>
    <row r="2287" spans="14:34">
      <c r="N2287" s="415"/>
      <c r="O2287" s="417"/>
      <c r="P2287" s="415"/>
      <c r="Q2287" s="418"/>
      <c r="R2287" s="62"/>
      <c r="S2287" s="62"/>
      <c r="T2287" s="62"/>
      <c r="U2287" s="62"/>
      <c r="V2287" s="417"/>
      <c r="W2287" s="62"/>
      <c r="X2287" s="415"/>
      <c r="Y2287" s="417"/>
      <c r="Z2287" s="415"/>
      <c r="AA2287" s="417"/>
      <c r="AB2287" s="62"/>
      <c r="AC2287" s="62"/>
      <c r="AD2287" s="62"/>
      <c r="AE2287" s="62"/>
      <c r="AF2287" s="62"/>
      <c r="AG2287" s="62"/>
      <c r="AH2287" s="62"/>
    </row>
    <row r="2288" spans="14:34">
      <c r="N2288" s="415"/>
      <c r="O2288" s="417"/>
      <c r="P2288" s="415"/>
      <c r="Q2288" s="418"/>
      <c r="R2288" s="62"/>
      <c r="S2288" s="62"/>
      <c r="T2288" s="62"/>
      <c r="U2288" s="62"/>
      <c r="V2288" s="417"/>
      <c r="W2288" s="62"/>
      <c r="X2288" s="415"/>
      <c r="Y2288" s="417"/>
      <c r="Z2288" s="415"/>
      <c r="AA2288" s="417"/>
      <c r="AB2288" s="62"/>
      <c r="AC2288" s="62"/>
      <c r="AD2288" s="62"/>
      <c r="AE2288" s="62"/>
      <c r="AF2288" s="62"/>
      <c r="AG2288" s="62"/>
      <c r="AH2288" s="62"/>
    </row>
    <row r="2289" spans="14:34">
      <c r="N2289" s="415"/>
      <c r="O2289" s="417"/>
      <c r="P2289" s="415"/>
      <c r="Q2289" s="418"/>
      <c r="R2289" s="62"/>
      <c r="S2289" s="62"/>
      <c r="T2289" s="62"/>
      <c r="U2289" s="62"/>
      <c r="V2289" s="417"/>
      <c r="W2289" s="62"/>
      <c r="X2289" s="415"/>
      <c r="Y2289" s="417"/>
      <c r="Z2289" s="415"/>
      <c r="AA2289" s="417"/>
      <c r="AB2289" s="62"/>
      <c r="AC2289" s="62"/>
      <c r="AD2289" s="62"/>
      <c r="AE2289" s="62"/>
      <c r="AF2289" s="62"/>
      <c r="AG2289" s="62"/>
      <c r="AH2289" s="62"/>
    </row>
    <row r="2290" spans="14:34">
      <c r="N2290" s="415"/>
      <c r="O2290" s="417"/>
      <c r="P2290" s="415"/>
      <c r="Q2290" s="418"/>
      <c r="R2290" s="62"/>
      <c r="S2290" s="62"/>
      <c r="T2290" s="62"/>
      <c r="U2290" s="62"/>
      <c r="V2290" s="417"/>
      <c r="W2290" s="62"/>
      <c r="X2290" s="415"/>
      <c r="Y2290" s="417"/>
      <c r="Z2290" s="415"/>
      <c r="AA2290" s="417"/>
      <c r="AB2290" s="62"/>
      <c r="AC2290" s="62"/>
      <c r="AD2290" s="62"/>
      <c r="AE2290" s="62"/>
      <c r="AF2290" s="62"/>
      <c r="AG2290" s="62"/>
      <c r="AH2290" s="62"/>
    </row>
    <row r="2291" spans="14:34">
      <c r="N2291" s="415"/>
      <c r="O2291" s="417"/>
      <c r="P2291" s="415"/>
      <c r="Q2291" s="418"/>
      <c r="R2291" s="62"/>
      <c r="S2291" s="62"/>
      <c r="T2291" s="62"/>
      <c r="U2291" s="62"/>
      <c r="V2291" s="417"/>
      <c r="W2291" s="62"/>
      <c r="X2291" s="415"/>
      <c r="Y2291" s="417"/>
      <c r="Z2291" s="415"/>
      <c r="AA2291" s="417"/>
      <c r="AB2291" s="62"/>
      <c r="AC2291" s="62"/>
      <c r="AD2291" s="62"/>
      <c r="AE2291" s="62"/>
      <c r="AF2291" s="62"/>
      <c r="AG2291" s="62"/>
      <c r="AH2291" s="62"/>
    </row>
    <row r="2292" spans="14:34">
      <c r="N2292" s="415"/>
      <c r="O2292" s="417"/>
      <c r="P2292" s="415"/>
      <c r="Q2292" s="418"/>
      <c r="R2292" s="62"/>
      <c r="S2292" s="62"/>
      <c r="T2292" s="62"/>
      <c r="U2292" s="62"/>
      <c r="V2292" s="417"/>
      <c r="W2292" s="62"/>
      <c r="X2292" s="415"/>
      <c r="Y2292" s="417"/>
      <c r="Z2292" s="415"/>
      <c r="AA2292" s="417"/>
      <c r="AB2292" s="62"/>
      <c r="AC2292" s="62"/>
      <c r="AD2292" s="62"/>
      <c r="AE2292" s="62"/>
      <c r="AF2292" s="62"/>
      <c r="AG2292" s="62"/>
      <c r="AH2292" s="62"/>
    </row>
    <row r="2293" spans="14:34">
      <c r="N2293" s="415"/>
      <c r="O2293" s="417"/>
      <c r="P2293" s="415"/>
      <c r="Q2293" s="418"/>
      <c r="R2293" s="62"/>
      <c r="S2293" s="62"/>
      <c r="T2293" s="62"/>
      <c r="U2293" s="62"/>
      <c r="V2293" s="417"/>
      <c r="W2293" s="62"/>
      <c r="X2293" s="415"/>
      <c r="Y2293" s="417"/>
      <c r="Z2293" s="415"/>
      <c r="AA2293" s="417"/>
      <c r="AB2293" s="62"/>
      <c r="AC2293" s="62"/>
      <c r="AD2293" s="62"/>
      <c r="AE2293" s="62"/>
      <c r="AF2293" s="62"/>
      <c r="AG2293" s="62"/>
      <c r="AH2293" s="62"/>
    </row>
    <row r="2294" spans="14:34">
      <c r="N2294" s="415"/>
      <c r="O2294" s="417"/>
      <c r="P2294" s="415"/>
      <c r="Q2294" s="418"/>
      <c r="R2294" s="62"/>
      <c r="S2294" s="62"/>
      <c r="T2294" s="62"/>
      <c r="U2294" s="62"/>
      <c r="V2294" s="417"/>
      <c r="W2294" s="62"/>
      <c r="X2294" s="415"/>
      <c r="Y2294" s="417"/>
      <c r="Z2294" s="415"/>
      <c r="AA2294" s="417"/>
      <c r="AB2294" s="62"/>
      <c r="AC2294" s="62"/>
      <c r="AD2294" s="62"/>
      <c r="AE2294" s="62"/>
      <c r="AF2294" s="62"/>
      <c r="AG2294" s="62"/>
      <c r="AH2294" s="62"/>
    </row>
    <row r="2295" spans="14:34">
      <c r="N2295" s="415"/>
      <c r="O2295" s="417"/>
      <c r="P2295" s="415"/>
      <c r="Q2295" s="418"/>
      <c r="R2295" s="62"/>
      <c r="S2295" s="62"/>
      <c r="T2295" s="62"/>
      <c r="U2295" s="62"/>
      <c r="V2295" s="417"/>
      <c r="W2295" s="62"/>
      <c r="X2295" s="415"/>
      <c r="Y2295" s="417"/>
      <c r="Z2295" s="415"/>
      <c r="AA2295" s="417"/>
      <c r="AB2295" s="62"/>
      <c r="AC2295" s="62"/>
      <c r="AD2295" s="62"/>
      <c r="AE2295" s="62"/>
      <c r="AF2295" s="62"/>
      <c r="AG2295" s="62"/>
      <c r="AH2295" s="62"/>
    </row>
    <row r="2296" spans="14:34">
      <c r="N2296" s="415"/>
      <c r="O2296" s="417"/>
      <c r="P2296" s="415"/>
      <c r="Q2296" s="418"/>
      <c r="R2296" s="62"/>
      <c r="S2296" s="62"/>
      <c r="T2296" s="62"/>
      <c r="U2296" s="62"/>
      <c r="V2296" s="417"/>
      <c r="W2296" s="62"/>
      <c r="X2296" s="415"/>
      <c r="Y2296" s="417"/>
      <c r="Z2296" s="415"/>
      <c r="AA2296" s="417"/>
      <c r="AB2296" s="62"/>
      <c r="AC2296" s="62"/>
      <c r="AD2296" s="62"/>
      <c r="AE2296" s="62"/>
      <c r="AF2296" s="62"/>
      <c r="AG2296" s="62"/>
      <c r="AH2296" s="62"/>
    </row>
    <row r="2297" spans="14:34">
      <c r="N2297" s="415"/>
      <c r="O2297" s="417"/>
      <c r="P2297" s="415"/>
      <c r="Q2297" s="418"/>
      <c r="R2297" s="62"/>
      <c r="S2297" s="62"/>
      <c r="T2297" s="62"/>
      <c r="U2297" s="62"/>
      <c r="V2297" s="417"/>
      <c r="W2297" s="62"/>
      <c r="X2297" s="415"/>
      <c r="Y2297" s="417"/>
      <c r="Z2297" s="415"/>
      <c r="AA2297" s="417"/>
      <c r="AB2297" s="62"/>
      <c r="AC2297" s="62"/>
      <c r="AD2297" s="62"/>
      <c r="AE2297" s="62"/>
      <c r="AF2297" s="62"/>
      <c r="AG2297" s="62"/>
      <c r="AH2297" s="62"/>
    </row>
    <row r="2298" spans="14:34">
      <c r="N2298" s="415"/>
      <c r="O2298" s="417"/>
      <c r="P2298" s="415"/>
      <c r="Q2298" s="418"/>
      <c r="R2298" s="62"/>
      <c r="S2298" s="62"/>
      <c r="T2298" s="62"/>
      <c r="U2298" s="62"/>
      <c r="V2298" s="417"/>
      <c r="W2298" s="62"/>
      <c r="X2298" s="415"/>
      <c r="Y2298" s="417"/>
      <c r="Z2298" s="415"/>
      <c r="AA2298" s="417"/>
      <c r="AB2298" s="62"/>
      <c r="AC2298" s="62"/>
      <c r="AD2298" s="62"/>
      <c r="AE2298" s="62"/>
      <c r="AF2298" s="62"/>
      <c r="AG2298" s="62"/>
      <c r="AH2298" s="62"/>
    </row>
    <row r="2299" spans="14:34">
      <c r="N2299" s="415"/>
      <c r="O2299" s="417"/>
      <c r="P2299" s="415"/>
      <c r="Q2299" s="418"/>
      <c r="R2299" s="62"/>
      <c r="S2299" s="62"/>
      <c r="T2299" s="62"/>
      <c r="U2299" s="62"/>
      <c r="V2299" s="417"/>
      <c r="W2299" s="62"/>
      <c r="X2299" s="415"/>
      <c r="Y2299" s="417"/>
      <c r="Z2299" s="415"/>
      <c r="AA2299" s="417"/>
      <c r="AB2299" s="62"/>
      <c r="AC2299" s="62"/>
      <c r="AD2299" s="62"/>
      <c r="AE2299" s="62"/>
      <c r="AF2299" s="62"/>
      <c r="AG2299" s="62"/>
      <c r="AH2299" s="62"/>
    </row>
    <row r="2300" spans="14:34">
      <c r="N2300" s="415"/>
      <c r="O2300" s="417"/>
      <c r="P2300" s="415"/>
      <c r="Q2300" s="418"/>
      <c r="R2300" s="62"/>
      <c r="S2300" s="62"/>
      <c r="T2300" s="62"/>
      <c r="U2300" s="62"/>
      <c r="V2300" s="417"/>
      <c r="W2300" s="62"/>
      <c r="X2300" s="415"/>
      <c r="Y2300" s="417"/>
      <c r="Z2300" s="415"/>
      <c r="AA2300" s="417"/>
      <c r="AB2300" s="62"/>
      <c r="AC2300" s="62"/>
      <c r="AD2300" s="62"/>
      <c r="AE2300" s="62"/>
      <c r="AF2300" s="62"/>
      <c r="AG2300" s="62"/>
      <c r="AH2300" s="62"/>
    </row>
    <row r="2301" spans="14:34">
      <c r="N2301" s="415"/>
      <c r="O2301" s="417"/>
      <c r="P2301" s="415"/>
      <c r="Q2301" s="418"/>
      <c r="R2301" s="62"/>
      <c r="S2301" s="62"/>
      <c r="T2301" s="62"/>
      <c r="U2301" s="62"/>
      <c r="V2301" s="417"/>
      <c r="W2301" s="62"/>
      <c r="X2301" s="415"/>
      <c r="Y2301" s="417"/>
      <c r="Z2301" s="415"/>
      <c r="AA2301" s="417"/>
      <c r="AB2301" s="62"/>
      <c r="AC2301" s="62"/>
      <c r="AD2301" s="62"/>
      <c r="AE2301" s="62"/>
      <c r="AF2301" s="62"/>
      <c r="AG2301" s="62"/>
      <c r="AH2301" s="62"/>
    </row>
    <row r="2302" spans="14:34">
      <c r="N2302" s="415"/>
      <c r="O2302" s="417"/>
      <c r="P2302" s="415"/>
      <c r="Q2302" s="418"/>
      <c r="R2302" s="62"/>
      <c r="S2302" s="62"/>
      <c r="T2302" s="62"/>
      <c r="U2302" s="62"/>
      <c r="V2302" s="417"/>
      <c r="W2302" s="62"/>
      <c r="X2302" s="415"/>
      <c r="Y2302" s="417"/>
      <c r="Z2302" s="415"/>
      <c r="AA2302" s="417"/>
      <c r="AB2302" s="62"/>
      <c r="AC2302" s="62"/>
      <c r="AD2302" s="62"/>
      <c r="AE2302" s="62"/>
      <c r="AF2302" s="62"/>
      <c r="AG2302" s="62"/>
      <c r="AH2302" s="62"/>
    </row>
    <row r="2303" spans="14:34">
      <c r="N2303" s="415"/>
      <c r="O2303" s="417"/>
      <c r="P2303" s="415"/>
      <c r="Q2303" s="418"/>
      <c r="R2303" s="62"/>
      <c r="S2303" s="62"/>
      <c r="T2303" s="62"/>
      <c r="U2303" s="62"/>
      <c r="V2303" s="417"/>
      <c r="W2303" s="62"/>
      <c r="X2303" s="415"/>
      <c r="Y2303" s="417"/>
      <c r="Z2303" s="415"/>
      <c r="AA2303" s="417"/>
      <c r="AB2303" s="62"/>
      <c r="AC2303" s="62"/>
      <c r="AD2303" s="62"/>
      <c r="AE2303" s="62"/>
      <c r="AF2303" s="62"/>
      <c r="AG2303" s="62"/>
      <c r="AH2303" s="62"/>
    </row>
    <row r="2304" spans="14:34">
      <c r="N2304" s="415"/>
      <c r="O2304" s="417"/>
      <c r="P2304" s="415"/>
      <c r="Q2304" s="418"/>
      <c r="R2304" s="62"/>
      <c r="S2304" s="62"/>
      <c r="T2304" s="62"/>
      <c r="U2304" s="62"/>
      <c r="V2304" s="417"/>
      <c r="W2304" s="62"/>
      <c r="X2304" s="415"/>
      <c r="Y2304" s="417"/>
      <c r="Z2304" s="415"/>
      <c r="AA2304" s="417"/>
      <c r="AB2304" s="62"/>
      <c r="AC2304" s="62"/>
      <c r="AD2304" s="62"/>
      <c r="AE2304" s="62"/>
      <c r="AF2304" s="62"/>
      <c r="AG2304" s="62"/>
      <c r="AH2304" s="62"/>
    </row>
    <row r="2305" spans="14:34">
      <c r="N2305" s="415"/>
      <c r="O2305" s="417"/>
      <c r="P2305" s="415"/>
      <c r="Q2305" s="418"/>
      <c r="R2305" s="62"/>
      <c r="S2305" s="62"/>
      <c r="T2305" s="62"/>
      <c r="U2305" s="62"/>
      <c r="V2305" s="417"/>
      <c r="W2305" s="62"/>
      <c r="X2305" s="415"/>
      <c r="Y2305" s="417"/>
      <c r="Z2305" s="415"/>
      <c r="AA2305" s="417"/>
      <c r="AB2305" s="62"/>
      <c r="AC2305" s="62"/>
      <c r="AD2305" s="62"/>
      <c r="AE2305" s="62"/>
      <c r="AF2305" s="62"/>
      <c r="AG2305" s="62"/>
      <c r="AH2305" s="62"/>
    </row>
    <row r="2306" spans="14:34">
      <c r="N2306" s="415"/>
      <c r="O2306" s="417"/>
      <c r="P2306" s="415"/>
      <c r="Q2306" s="418"/>
      <c r="R2306" s="62"/>
      <c r="S2306" s="62"/>
      <c r="T2306" s="62"/>
      <c r="U2306" s="62"/>
      <c r="V2306" s="417"/>
      <c r="W2306" s="62"/>
      <c r="X2306" s="415"/>
      <c r="Y2306" s="417"/>
      <c r="Z2306" s="415"/>
      <c r="AA2306" s="417"/>
      <c r="AB2306" s="62"/>
      <c r="AC2306" s="62"/>
      <c r="AD2306" s="62"/>
      <c r="AE2306" s="62"/>
      <c r="AF2306" s="62"/>
      <c r="AG2306" s="62"/>
      <c r="AH2306" s="62"/>
    </row>
    <row r="2307" spans="14:34">
      <c r="N2307" s="415"/>
      <c r="O2307" s="417"/>
      <c r="P2307" s="415"/>
      <c r="Q2307" s="418"/>
      <c r="R2307" s="62"/>
      <c r="S2307" s="62"/>
      <c r="T2307" s="62"/>
      <c r="U2307" s="62"/>
      <c r="V2307" s="417"/>
      <c r="W2307" s="62"/>
      <c r="X2307" s="415"/>
      <c r="Y2307" s="417"/>
      <c r="Z2307" s="415"/>
      <c r="AA2307" s="417"/>
      <c r="AB2307" s="62"/>
      <c r="AC2307" s="62"/>
      <c r="AD2307" s="62"/>
      <c r="AE2307" s="62"/>
      <c r="AF2307" s="62"/>
      <c r="AG2307" s="62"/>
      <c r="AH2307" s="62"/>
    </row>
    <row r="2308" spans="14:34">
      <c r="N2308" s="415"/>
      <c r="O2308" s="417"/>
      <c r="P2308" s="415"/>
      <c r="Q2308" s="418"/>
      <c r="R2308" s="62"/>
      <c r="S2308" s="62"/>
      <c r="T2308" s="62"/>
      <c r="U2308" s="62"/>
      <c r="V2308" s="417"/>
      <c r="W2308" s="62"/>
      <c r="X2308" s="415"/>
      <c r="Y2308" s="417"/>
      <c r="Z2308" s="415"/>
      <c r="AA2308" s="417"/>
      <c r="AB2308" s="62"/>
      <c r="AC2308" s="62"/>
      <c r="AD2308" s="62"/>
      <c r="AE2308" s="62"/>
      <c r="AF2308" s="62"/>
      <c r="AG2308" s="62"/>
      <c r="AH2308" s="62"/>
    </row>
    <row r="2309" spans="14:34">
      <c r="N2309" s="415"/>
      <c r="O2309" s="417"/>
      <c r="P2309" s="415"/>
      <c r="Q2309" s="418"/>
      <c r="R2309" s="62"/>
      <c r="S2309" s="62"/>
      <c r="T2309" s="62"/>
      <c r="U2309" s="62"/>
      <c r="V2309" s="417"/>
      <c r="W2309" s="62"/>
      <c r="X2309" s="415"/>
      <c r="Y2309" s="417"/>
      <c r="Z2309" s="415"/>
      <c r="AA2309" s="417"/>
      <c r="AB2309" s="62"/>
      <c r="AC2309" s="62"/>
      <c r="AD2309" s="62"/>
      <c r="AE2309" s="62"/>
      <c r="AF2309" s="62"/>
      <c r="AG2309" s="62"/>
      <c r="AH2309" s="62"/>
    </row>
    <row r="2310" spans="14:34">
      <c r="N2310" s="415"/>
      <c r="O2310" s="417"/>
      <c r="P2310" s="415"/>
      <c r="Q2310" s="418"/>
      <c r="R2310" s="62"/>
      <c r="S2310" s="62"/>
      <c r="T2310" s="62"/>
      <c r="U2310" s="62"/>
      <c r="V2310" s="417"/>
      <c r="W2310" s="62"/>
      <c r="X2310" s="415"/>
      <c r="Y2310" s="417"/>
      <c r="Z2310" s="415"/>
      <c r="AA2310" s="417"/>
      <c r="AB2310" s="62"/>
      <c r="AC2310" s="62"/>
      <c r="AD2310" s="62"/>
      <c r="AE2310" s="62"/>
      <c r="AF2310" s="62"/>
      <c r="AG2310" s="62"/>
      <c r="AH2310" s="62"/>
    </row>
    <row r="2311" spans="14:34">
      <c r="N2311" s="415"/>
      <c r="O2311" s="417"/>
      <c r="P2311" s="415"/>
      <c r="Q2311" s="418"/>
      <c r="R2311" s="62"/>
      <c r="S2311" s="62"/>
      <c r="T2311" s="62"/>
      <c r="U2311" s="62"/>
      <c r="V2311" s="417"/>
      <c r="W2311" s="62"/>
      <c r="X2311" s="415"/>
      <c r="Y2311" s="417"/>
      <c r="Z2311" s="415"/>
      <c r="AA2311" s="417"/>
      <c r="AB2311" s="62"/>
      <c r="AC2311" s="62"/>
      <c r="AD2311" s="62"/>
      <c r="AE2311" s="62"/>
      <c r="AF2311" s="62"/>
      <c r="AG2311" s="62"/>
      <c r="AH2311" s="62"/>
    </row>
    <row r="2312" spans="14:34">
      <c r="N2312" s="415"/>
      <c r="O2312" s="417"/>
      <c r="P2312" s="415"/>
      <c r="Q2312" s="418"/>
      <c r="R2312" s="62"/>
      <c r="S2312" s="62"/>
      <c r="T2312" s="62"/>
      <c r="U2312" s="62"/>
      <c r="V2312" s="417"/>
      <c r="W2312" s="62"/>
      <c r="X2312" s="415"/>
      <c r="Y2312" s="417"/>
      <c r="Z2312" s="415"/>
      <c r="AA2312" s="417"/>
      <c r="AB2312" s="62"/>
      <c r="AC2312" s="62"/>
      <c r="AD2312" s="62"/>
      <c r="AE2312" s="62"/>
      <c r="AF2312" s="62"/>
      <c r="AG2312" s="62"/>
      <c r="AH2312" s="62"/>
    </row>
    <row r="2313" spans="14:34">
      <c r="N2313" s="415"/>
      <c r="O2313" s="417"/>
      <c r="P2313" s="415"/>
      <c r="Q2313" s="418"/>
      <c r="R2313" s="62"/>
      <c r="S2313" s="62"/>
      <c r="T2313" s="62"/>
      <c r="U2313" s="62"/>
      <c r="V2313" s="417"/>
      <c r="W2313" s="62"/>
      <c r="X2313" s="415"/>
      <c r="Y2313" s="417"/>
      <c r="Z2313" s="415"/>
      <c r="AA2313" s="417"/>
      <c r="AB2313" s="62"/>
      <c r="AC2313" s="62"/>
      <c r="AD2313" s="62"/>
      <c r="AE2313" s="62"/>
      <c r="AF2313" s="62"/>
      <c r="AG2313" s="62"/>
      <c r="AH2313" s="62"/>
    </row>
    <row r="2314" spans="14:34">
      <c r="N2314" s="415"/>
      <c r="O2314" s="417"/>
      <c r="P2314" s="415"/>
      <c r="Q2314" s="418"/>
      <c r="R2314" s="62"/>
      <c r="S2314" s="62"/>
      <c r="T2314" s="62"/>
      <c r="U2314" s="62"/>
      <c r="V2314" s="417"/>
      <c r="W2314" s="62"/>
      <c r="X2314" s="415"/>
      <c r="Y2314" s="417"/>
      <c r="Z2314" s="415"/>
      <c r="AA2314" s="417"/>
      <c r="AB2314" s="62"/>
      <c r="AC2314" s="62"/>
      <c r="AD2314" s="62"/>
      <c r="AE2314" s="62"/>
      <c r="AF2314" s="62"/>
      <c r="AG2314" s="62"/>
      <c r="AH2314" s="62"/>
    </row>
    <row r="2315" spans="14:34">
      <c r="N2315" s="415"/>
      <c r="O2315" s="417"/>
      <c r="P2315" s="415"/>
      <c r="Q2315" s="418"/>
      <c r="R2315" s="62"/>
      <c r="S2315" s="62"/>
      <c r="T2315" s="62"/>
      <c r="U2315" s="62"/>
      <c r="V2315" s="417"/>
      <c r="W2315" s="62"/>
      <c r="X2315" s="415"/>
      <c r="Y2315" s="417"/>
      <c r="Z2315" s="415"/>
      <c r="AA2315" s="417"/>
      <c r="AB2315" s="62"/>
      <c r="AC2315" s="62"/>
      <c r="AD2315" s="62"/>
      <c r="AE2315" s="62"/>
      <c r="AF2315" s="62"/>
      <c r="AG2315" s="62"/>
      <c r="AH2315" s="62"/>
    </row>
    <row r="2316" spans="14:34">
      <c r="N2316" s="415"/>
      <c r="O2316" s="417"/>
      <c r="P2316" s="415"/>
      <c r="Q2316" s="418"/>
      <c r="R2316" s="62"/>
      <c r="S2316" s="62"/>
      <c r="T2316" s="62"/>
      <c r="U2316" s="62"/>
      <c r="V2316" s="417"/>
      <c r="W2316" s="62"/>
      <c r="X2316" s="415"/>
      <c r="Y2316" s="417"/>
      <c r="Z2316" s="415"/>
      <c r="AA2316" s="417"/>
      <c r="AB2316" s="62"/>
      <c r="AC2316" s="62"/>
      <c r="AD2316" s="62"/>
      <c r="AE2316" s="62"/>
      <c r="AF2316" s="62"/>
      <c r="AG2316" s="62"/>
      <c r="AH2316" s="62"/>
    </row>
    <row r="2317" spans="14:34">
      <c r="N2317" s="415"/>
      <c r="O2317" s="417"/>
      <c r="P2317" s="415"/>
      <c r="Q2317" s="418"/>
      <c r="R2317" s="62"/>
      <c r="S2317" s="62"/>
      <c r="T2317" s="62"/>
      <c r="U2317" s="62"/>
      <c r="V2317" s="417"/>
      <c r="W2317" s="62"/>
      <c r="X2317" s="415"/>
      <c r="Y2317" s="417"/>
      <c r="Z2317" s="415"/>
      <c r="AA2317" s="417"/>
      <c r="AB2317" s="62"/>
      <c r="AC2317" s="62"/>
      <c r="AD2317" s="62"/>
      <c r="AE2317" s="62"/>
      <c r="AF2317" s="62"/>
      <c r="AG2317" s="62"/>
      <c r="AH2317" s="62"/>
    </row>
    <row r="2318" spans="14:34">
      <c r="N2318" s="415"/>
      <c r="O2318" s="417"/>
      <c r="P2318" s="415"/>
      <c r="Q2318" s="418"/>
      <c r="R2318" s="62"/>
      <c r="S2318" s="62"/>
      <c r="T2318" s="62"/>
      <c r="U2318" s="62"/>
      <c r="V2318" s="417"/>
      <c r="W2318" s="62"/>
      <c r="X2318" s="415"/>
      <c r="Y2318" s="417"/>
      <c r="Z2318" s="415"/>
      <c r="AA2318" s="417"/>
      <c r="AB2318" s="62"/>
      <c r="AC2318" s="62"/>
      <c r="AD2318" s="62"/>
      <c r="AE2318" s="62"/>
      <c r="AF2318" s="62"/>
      <c r="AG2318" s="62"/>
      <c r="AH2318" s="62"/>
    </row>
    <row r="2319" spans="14:34">
      <c r="N2319" s="415"/>
      <c r="O2319" s="417"/>
      <c r="P2319" s="415"/>
      <c r="Q2319" s="418"/>
      <c r="R2319" s="62"/>
      <c r="S2319" s="62"/>
      <c r="T2319" s="62"/>
      <c r="U2319" s="62"/>
      <c r="V2319" s="417"/>
      <c r="W2319" s="62"/>
      <c r="X2319" s="415"/>
      <c r="Y2319" s="417"/>
      <c r="Z2319" s="415"/>
      <c r="AA2319" s="417"/>
      <c r="AB2319" s="62"/>
      <c r="AC2319" s="62"/>
      <c r="AD2319" s="62"/>
      <c r="AE2319" s="62"/>
      <c r="AF2319" s="62"/>
      <c r="AG2319" s="62"/>
      <c r="AH2319" s="62"/>
    </row>
    <row r="2320" spans="14:34">
      <c r="N2320" s="415"/>
      <c r="O2320" s="417"/>
      <c r="P2320" s="415"/>
      <c r="Q2320" s="418"/>
      <c r="R2320" s="62"/>
      <c r="S2320" s="62"/>
      <c r="T2320" s="62"/>
      <c r="U2320" s="62"/>
      <c r="V2320" s="417"/>
      <c r="W2320" s="62"/>
      <c r="X2320" s="415"/>
      <c r="Y2320" s="417"/>
      <c r="Z2320" s="415"/>
      <c r="AA2320" s="417"/>
      <c r="AB2320" s="62"/>
      <c r="AC2320" s="62"/>
      <c r="AD2320" s="62"/>
      <c r="AE2320" s="62"/>
      <c r="AF2320" s="62"/>
      <c r="AG2320" s="62"/>
      <c r="AH2320" s="62"/>
    </row>
    <row r="2321" spans="14:34">
      <c r="N2321" s="415"/>
      <c r="O2321" s="417"/>
      <c r="P2321" s="415"/>
      <c r="Q2321" s="418"/>
      <c r="R2321" s="62"/>
      <c r="S2321" s="62"/>
      <c r="T2321" s="62"/>
      <c r="U2321" s="62"/>
      <c r="V2321" s="417"/>
      <c r="W2321" s="62"/>
      <c r="X2321" s="415"/>
      <c r="Y2321" s="417"/>
      <c r="Z2321" s="415"/>
      <c r="AA2321" s="417"/>
      <c r="AB2321" s="62"/>
      <c r="AC2321" s="62"/>
      <c r="AD2321" s="62"/>
      <c r="AE2321" s="62"/>
      <c r="AF2321" s="62"/>
      <c r="AG2321" s="62"/>
      <c r="AH2321" s="62"/>
    </row>
    <row r="2322" spans="14:34">
      <c r="N2322" s="415"/>
      <c r="O2322" s="417"/>
      <c r="P2322" s="415"/>
      <c r="Q2322" s="418"/>
      <c r="R2322" s="62"/>
      <c r="S2322" s="62"/>
      <c r="T2322" s="62"/>
      <c r="U2322" s="62"/>
      <c r="V2322" s="417"/>
      <c r="W2322" s="62"/>
      <c r="X2322" s="415"/>
      <c r="Y2322" s="417"/>
      <c r="Z2322" s="415"/>
      <c r="AA2322" s="417"/>
      <c r="AB2322" s="62"/>
      <c r="AC2322" s="62"/>
      <c r="AD2322" s="62"/>
      <c r="AE2322" s="62"/>
      <c r="AF2322" s="62"/>
      <c r="AG2322" s="62"/>
      <c r="AH2322" s="62"/>
    </row>
    <row r="2323" spans="14:34">
      <c r="N2323" s="415"/>
      <c r="O2323" s="417"/>
      <c r="P2323" s="415"/>
      <c r="Q2323" s="418"/>
      <c r="R2323" s="62"/>
      <c r="S2323" s="62"/>
      <c r="T2323" s="62"/>
      <c r="U2323" s="62"/>
      <c r="V2323" s="417"/>
      <c r="W2323" s="62"/>
      <c r="X2323" s="415"/>
      <c r="Y2323" s="417"/>
      <c r="Z2323" s="415"/>
      <c r="AA2323" s="417"/>
      <c r="AB2323" s="62"/>
      <c r="AC2323" s="62"/>
      <c r="AD2323" s="62"/>
      <c r="AE2323" s="62"/>
      <c r="AF2323" s="62"/>
      <c r="AG2323" s="62"/>
      <c r="AH2323" s="62"/>
    </row>
    <row r="2324" spans="14:34">
      <c r="N2324" s="415"/>
      <c r="O2324" s="417"/>
      <c r="P2324" s="415"/>
      <c r="Q2324" s="418"/>
      <c r="R2324" s="62"/>
      <c r="S2324" s="62"/>
      <c r="T2324" s="62"/>
      <c r="U2324" s="62"/>
      <c r="V2324" s="417"/>
      <c r="W2324" s="62"/>
      <c r="X2324" s="415"/>
      <c r="Y2324" s="417"/>
      <c r="Z2324" s="415"/>
      <c r="AA2324" s="417"/>
      <c r="AB2324" s="62"/>
      <c r="AC2324" s="62"/>
      <c r="AD2324" s="62"/>
      <c r="AE2324" s="62"/>
      <c r="AF2324" s="62"/>
      <c r="AG2324" s="62"/>
      <c r="AH2324" s="62"/>
    </row>
    <row r="2325" spans="14:34">
      <c r="N2325" s="415"/>
      <c r="O2325" s="417"/>
      <c r="P2325" s="415"/>
      <c r="Q2325" s="418"/>
      <c r="R2325" s="62"/>
      <c r="S2325" s="62"/>
      <c r="T2325" s="62"/>
      <c r="U2325" s="62"/>
      <c r="V2325" s="417"/>
      <c r="W2325" s="62"/>
      <c r="X2325" s="415"/>
      <c r="Y2325" s="417"/>
      <c r="Z2325" s="415"/>
      <c r="AA2325" s="417"/>
      <c r="AB2325" s="62"/>
      <c r="AC2325" s="62"/>
      <c r="AD2325" s="62"/>
      <c r="AE2325" s="62"/>
      <c r="AF2325" s="62"/>
      <c r="AG2325" s="62"/>
      <c r="AH2325" s="62"/>
    </row>
    <row r="2326" spans="14:34">
      <c r="N2326" s="415"/>
      <c r="O2326" s="417"/>
      <c r="P2326" s="415"/>
      <c r="Q2326" s="418"/>
      <c r="R2326" s="62"/>
      <c r="S2326" s="62"/>
      <c r="T2326" s="62"/>
      <c r="U2326" s="62"/>
      <c r="V2326" s="417"/>
      <c r="W2326" s="62"/>
      <c r="X2326" s="415"/>
      <c r="Y2326" s="417"/>
      <c r="Z2326" s="415"/>
      <c r="AA2326" s="417"/>
      <c r="AB2326" s="62"/>
      <c r="AC2326" s="62"/>
      <c r="AD2326" s="62"/>
      <c r="AE2326" s="62"/>
      <c r="AF2326" s="62"/>
      <c r="AG2326" s="62"/>
      <c r="AH2326" s="62"/>
    </row>
    <row r="2327" spans="14:34">
      <c r="N2327" s="415"/>
      <c r="O2327" s="417"/>
      <c r="P2327" s="415"/>
      <c r="Q2327" s="418"/>
      <c r="R2327" s="62"/>
      <c r="S2327" s="62"/>
      <c r="T2327" s="62"/>
      <c r="U2327" s="62"/>
      <c r="V2327" s="417"/>
      <c r="W2327" s="62"/>
      <c r="X2327" s="415"/>
      <c r="Y2327" s="417"/>
      <c r="Z2327" s="415"/>
      <c r="AA2327" s="417"/>
      <c r="AB2327" s="62"/>
      <c r="AC2327" s="62"/>
      <c r="AD2327" s="62"/>
      <c r="AE2327" s="62"/>
      <c r="AF2327" s="62"/>
      <c r="AG2327" s="62"/>
      <c r="AH2327" s="62"/>
    </row>
    <row r="2328" spans="14:34">
      <c r="N2328" s="415"/>
      <c r="O2328" s="417"/>
      <c r="P2328" s="415"/>
      <c r="Q2328" s="418"/>
      <c r="R2328" s="62"/>
      <c r="S2328" s="62"/>
      <c r="T2328" s="62"/>
      <c r="U2328" s="62"/>
      <c r="V2328" s="417"/>
      <c r="W2328" s="62"/>
      <c r="X2328" s="415"/>
      <c r="Y2328" s="417"/>
      <c r="Z2328" s="415"/>
      <c r="AA2328" s="417"/>
      <c r="AB2328" s="62"/>
      <c r="AC2328" s="62"/>
      <c r="AD2328" s="62"/>
      <c r="AE2328" s="62"/>
      <c r="AF2328" s="62"/>
      <c r="AG2328" s="62"/>
      <c r="AH2328" s="62"/>
    </row>
    <row r="2329" spans="14:34">
      <c r="N2329" s="415"/>
      <c r="O2329" s="417"/>
      <c r="P2329" s="415"/>
      <c r="Q2329" s="418"/>
      <c r="R2329" s="62"/>
      <c r="S2329" s="62"/>
      <c r="T2329" s="62"/>
      <c r="U2329" s="62"/>
      <c r="V2329" s="417"/>
      <c r="W2329" s="62"/>
      <c r="X2329" s="415"/>
      <c r="Y2329" s="417"/>
      <c r="Z2329" s="415"/>
      <c r="AA2329" s="417"/>
      <c r="AB2329" s="62"/>
      <c r="AC2329" s="62"/>
      <c r="AD2329" s="62"/>
      <c r="AE2329" s="62"/>
      <c r="AF2329" s="62"/>
      <c r="AG2329" s="62"/>
      <c r="AH2329" s="62"/>
    </row>
    <row r="2330" spans="14:34">
      <c r="N2330" s="415"/>
      <c r="O2330" s="417"/>
      <c r="P2330" s="415"/>
      <c r="Q2330" s="418"/>
      <c r="R2330" s="62"/>
      <c r="S2330" s="62"/>
      <c r="T2330" s="62"/>
      <c r="U2330" s="62"/>
      <c r="V2330" s="417"/>
      <c r="W2330" s="62"/>
      <c r="X2330" s="415"/>
      <c r="Y2330" s="417"/>
      <c r="Z2330" s="415"/>
      <c r="AA2330" s="417"/>
      <c r="AB2330" s="62"/>
      <c r="AC2330" s="62"/>
      <c r="AD2330" s="62"/>
      <c r="AE2330" s="62"/>
      <c r="AF2330" s="62"/>
      <c r="AG2330" s="62"/>
      <c r="AH2330" s="62"/>
    </row>
    <row r="2331" spans="14:34">
      <c r="N2331" s="415"/>
      <c r="O2331" s="417"/>
      <c r="P2331" s="415"/>
      <c r="Q2331" s="418"/>
      <c r="R2331" s="62"/>
      <c r="S2331" s="62"/>
      <c r="T2331" s="62"/>
      <c r="U2331" s="62"/>
      <c r="V2331" s="417"/>
      <c r="W2331" s="62"/>
      <c r="X2331" s="415"/>
      <c r="Y2331" s="417"/>
      <c r="Z2331" s="415"/>
      <c r="AA2331" s="417"/>
      <c r="AB2331" s="62"/>
      <c r="AC2331" s="62"/>
      <c r="AD2331" s="62"/>
      <c r="AE2331" s="62"/>
      <c r="AF2331" s="62"/>
      <c r="AG2331" s="62"/>
      <c r="AH2331" s="62"/>
    </row>
    <row r="2332" spans="14:34">
      <c r="N2332" s="415"/>
      <c r="O2332" s="417"/>
      <c r="P2332" s="415"/>
      <c r="Q2332" s="418"/>
      <c r="R2332" s="62"/>
      <c r="S2332" s="62"/>
      <c r="T2332" s="62"/>
      <c r="U2332" s="62"/>
      <c r="V2332" s="417"/>
      <c r="W2332" s="62"/>
      <c r="X2332" s="415"/>
      <c r="Y2332" s="417"/>
      <c r="Z2332" s="415"/>
      <c r="AA2332" s="417"/>
      <c r="AB2332" s="62"/>
      <c r="AC2332" s="62"/>
      <c r="AD2332" s="62"/>
      <c r="AE2332" s="62"/>
      <c r="AF2332" s="62"/>
      <c r="AG2332" s="62"/>
      <c r="AH2332" s="62"/>
    </row>
    <row r="2333" spans="14:34">
      <c r="N2333" s="415"/>
      <c r="O2333" s="417"/>
      <c r="P2333" s="415"/>
      <c r="Q2333" s="418"/>
      <c r="R2333" s="62"/>
      <c r="S2333" s="62"/>
      <c r="T2333" s="62"/>
      <c r="U2333" s="62"/>
      <c r="V2333" s="417"/>
      <c r="W2333" s="62"/>
      <c r="X2333" s="415"/>
      <c r="Y2333" s="417"/>
      <c r="Z2333" s="415"/>
      <c r="AA2333" s="417"/>
      <c r="AB2333" s="62"/>
      <c r="AC2333" s="62"/>
      <c r="AD2333" s="62"/>
      <c r="AE2333" s="62"/>
      <c r="AF2333" s="62"/>
      <c r="AG2333" s="62"/>
      <c r="AH2333" s="62"/>
    </row>
    <row r="2334" spans="14:34">
      <c r="N2334" s="415"/>
      <c r="O2334" s="417"/>
      <c r="P2334" s="415"/>
      <c r="Q2334" s="418"/>
      <c r="R2334" s="62"/>
      <c r="S2334" s="62"/>
      <c r="T2334" s="62"/>
      <c r="U2334" s="62"/>
      <c r="V2334" s="417"/>
      <c r="W2334" s="62"/>
      <c r="X2334" s="415"/>
      <c r="Y2334" s="417"/>
      <c r="Z2334" s="415"/>
      <c r="AA2334" s="417"/>
      <c r="AB2334" s="62"/>
      <c r="AC2334" s="62"/>
      <c r="AD2334" s="62"/>
      <c r="AE2334" s="62"/>
      <c r="AF2334" s="62"/>
      <c r="AG2334" s="62"/>
      <c r="AH2334" s="62"/>
    </row>
    <row r="2335" spans="14:34">
      <c r="N2335" s="415"/>
      <c r="O2335" s="417"/>
      <c r="P2335" s="415"/>
      <c r="Q2335" s="418"/>
      <c r="R2335" s="62"/>
      <c r="S2335" s="62"/>
      <c r="T2335" s="62"/>
      <c r="U2335" s="62"/>
      <c r="V2335" s="417"/>
      <c r="W2335" s="62"/>
      <c r="X2335" s="415"/>
      <c r="Y2335" s="417"/>
      <c r="Z2335" s="415"/>
      <c r="AA2335" s="417"/>
      <c r="AB2335" s="62"/>
      <c r="AC2335" s="62"/>
      <c r="AD2335" s="62"/>
      <c r="AE2335" s="62"/>
      <c r="AF2335" s="62"/>
      <c r="AG2335" s="62"/>
      <c r="AH2335" s="62"/>
    </row>
    <row r="2336" spans="14:34">
      <c r="N2336" s="415"/>
      <c r="O2336" s="417"/>
      <c r="P2336" s="415"/>
      <c r="Q2336" s="418"/>
      <c r="R2336" s="62"/>
      <c r="S2336" s="62"/>
      <c r="T2336" s="62"/>
      <c r="U2336" s="62"/>
      <c r="V2336" s="417"/>
      <c r="W2336" s="62"/>
      <c r="X2336" s="415"/>
      <c r="Y2336" s="417"/>
      <c r="Z2336" s="415"/>
      <c r="AA2336" s="417"/>
      <c r="AB2336" s="62"/>
      <c r="AC2336" s="62"/>
      <c r="AD2336" s="62"/>
      <c r="AE2336" s="62"/>
      <c r="AF2336" s="62"/>
      <c r="AG2336" s="62"/>
      <c r="AH2336" s="62"/>
    </row>
    <row r="2337" spans="14:34">
      <c r="N2337" s="415"/>
      <c r="O2337" s="417"/>
      <c r="P2337" s="415"/>
      <c r="Q2337" s="418"/>
      <c r="R2337" s="62"/>
      <c r="S2337" s="62"/>
      <c r="T2337" s="62"/>
      <c r="U2337" s="62"/>
      <c r="V2337" s="417"/>
      <c r="W2337" s="62"/>
      <c r="X2337" s="415"/>
      <c r="Y2337" s="417"/>
      <c r="Z2337" s="415"/>
      <c r="AA2337" s="417"/>
      <c r="AB2337" s="62"/>
      <c r="AC2337" s="62"/>
      <c r="AD2337" s="62"/>
      <c r="AE2337" s="62"/>
      <c r="AF2337" s="62"/>
      <c r="AG2337" s="62"/>
      <c r="AH2337" s="62"/>
    </row>
    <row r="2338" spans="14:34">
      <c r="N2338" s="415"/>
      <c r="O2338" s="417"/>
      <c r="P2338" s="415"/>
      <c r="Q2338" s="418"/>
      <c r="R2338" s="62"/>
      <c r="S2338" s="62"/>
      <c r="T2338" s="62"/>
      <c r="U2338" s="62"/>
      <c r="V2338" s="417"/>
      <c r="W2338" s="62"/>
      <c r="X2338" s="415"/>
      <c r="Y2338" s="417"/>
      <c r="Z2338" s="415"/>
      <c r="AA2338" s="417"/>
      <c r="AB2338" s="62"/>
      <c r="AC2338" s="62"/>
      <c r="AD2338" s="62"/>
      <c r="AE2338" s="62"/>
      <c r="AF2338" s="62"/>
      <c r="AG2338" s="62"/>
      <c r="AH2338" s="62"/>
    </row>
    <row r="2339" spans="14:34">
      <c r="N2339" s="415"/>
      <c r="O2339" s="417"/>
      <c r="P2339" s="415"/>
      <c r="Q2339" s="418"/>
      <c r="R2339" s="62"/>
      <c r="S2339" s="62"/>
      <c r="T2339" s="62"/>
      <c r="U2339" s="62"/>
      <c r="V2339" s="417"/>
      <c r="W2339" s="62"/>
      <c r="X2339" s="415"/>
      <c r="Y2339" s="417"/>
      <c r="Z2339" s="415"/>
      <c r="AA2339" s="417"/>
      <c r="AB2339" s="62"/>
      <c r="AC2339" s="62"/>
      <c r="AD2339" s="62"/>
      <c r="AE2339" s="62"/>
      <c r="AF2339" s="62"/>
      <c r="AG2339" s="62"/>
      <c r="AH2339" s="62"/>
    </row>
    <row r="2340" spans="14:34">
      <c r="N2340" s="415"/>
      <c r="O2340" s="417"/>
      <c r="P2340" s="415"/>
      <c r="Q2340" s="418"/>
      <c r="R2340" s="62"/>
      <c r="S2340" s="62"/>
      <c r="T2340" s="62"/>
      <c r="U2340" s="62"/>
      <c r="V2340" s="417"/>
      <c r="W2340" s="62"/>
      <c r="X2340" s="415"/>
      <c r="Y2340" s="417"/>
      <c r="Z2340" s="415"/>
      <c r="AA2340" s="417"/>
      <c r="AB2340" s="62"/>
      <c r="AC2340" s="62"/>
      <c r="AD2340" s="62"/>
      <c r="AE2340" s="62"/>
      <c r="AF2340" s="62"/>
      <c r="AG2340" s="62"/>
      <c r="AH2340" s="62"/>
    </row>
    <row r="2341" spans="14:34">
      <c r="N2341" s="415"/>
      <c r="O2341" s="417"/>
      <c r="P2341" s="415"/>
      <c r="Q2341" s="418"/>
      <c r="R2341" s="62"/>
      <c r="S2341" s="62"/>
      <c r="T2341" s="62"/>
      <c r="U2341" s="62"/>
      <c r="V2341" s="417"/>
      <c r="W2341" s="62"/>
      <c r="X2341" s="415"/>
      <c r="Y2341" s="417"/>
      <c r="Z2341" s="415"/>
      <c r="AA2341" s="417"/>
      <c r="AB2341" s="62"/>
      <c r="AC2341" s="62"/>
      <c r="AD2341" s="62"/>
      <c r="AE2341" s="62"/>
      <c r="AF2341" s="62"/>
      <c r="AG2341" s="62"/>
      <c r="AH2341" s="62"/>
    </row>
    <row r="2342" spans="14:34">
      <c r="N2342" s="415"/>
      <c r="O2342" s="417"/>
      <c r="P2342" s="415"/>
      <c r="Q2342" s="418"/>
      <c r="R2342" s="62"/>
      <c r="S2342" s="62"/>
      <c r="T2342" s="62"/>
      <c r="U2342" s="62"/>
      <c r="V2342" s="417"/>
      <c r="W2342" s="62"/>
      <c r="X2342" s="415"/>
      <c r="Y2342" s="417"/>
      <c r="Z2342" s="415"/>
      <c r="AA2342" s="417"/>
      <c r="AB2342" s="62"/>
      <c r="AC2342" s="62"/>
      <c r="AD2342" s="62"/>
      <c r="AE2342" s="62"/>
      <c r="AF2342" s="62"/>
      <c r="AG2342" s="62"/>
      <c r="AH2342" s="62"/>
    </row>
    <row r="2343" spans="14:34">
      <c r="N2343" s="415"/>
      <c r="O2343" s="417"/>
      <c r="P2343" s="415"/>
      <c r="Q2343" s="418"/>
      <c r="R2343" s="62"/>
      <c r="S2343" s="62"/>
      <c r="T2343" s="62"/>
      <c r="U2343" s="62"/>
      <c r="V2343" s="417"/>
      <c r="W2343" s="62"/>
      <c r="X2343" s="415"/>
      <c r="Y2343" s="417"/>
      <c r="Z2343" s="415"/>
      <c r="AA2343" s="417"/>
      <c r="AB2343" s="62"/>
      <c r="AC2343" s="62"/>
      <c r="AD2343" s="62"/>
      <c r="AE2343" s="62"/>
      <c r="AF2343" s="62"/>
      <c r="AG2343" s="62"/>
      <c r="AH2343" s="62"/>
    </row>
    <row r="2344" spans="14:34">
      <c r="N2344" s="415"/>
      <c r="O2344" s="417"/>
      <c r="P2344" s="415"/>
      <c r="Q2344" s="418"/>
      <c r="R2344" s="62"/>
      <c r="S2344" s="62"/>
      <c r="T2344" s="62"/>
      <c r="U2344" s="62"/>
      <c r="V2344" s="417"/>
      <c r="W2344" s="62"/>
      <c r="X2344" s="415"/>
      <c r="Y2344" s="417"/>
      <c r="Z2344" s="415"/>
      <c r="AA2344" s="417"/>
      <c r="AB2344" s="62"/>
      <c r="AC2344" s="62"/>
      <c r="AD2344" s="62"/>
      <c r="AE2344" s="62"/>
      <c r="AF2344" s="62"/>
      <c r="AG2344" s="62"/>
      <c r="AH2344" s="62"/>
    </row>
    <row r="2345" spans="14:34">
      <c r="N2345" s="415"/>
      <c r="O2345" s="417"/>
      <c r="P2345" s="415"/>
      <c r="Q2345" s="418"/>
      <c r="R2345" s="62"/>
      <c r="S2345" s="62"/>
      <c r="T2345" s="62"/>
      <c r="U2345" s="62"/>
      <c r="V2345" s="417"/>
      <c r="W2345" s="62"/>
      <c r="X2345" s="415"/>
      <c r="Y2345" s="417"/>
      <c r="Z2345" s="415"/>
      <c r="AA2345" s="417"/>
      <c r="AB2345" s="62"/>
      <c r="AC2345" s="62"/>
      <c r="AD2345" s="62"/>
      <c r="AE2345" s="62"/>
      <c r="AF2345" s="62"/>
      <c r="AG2345" s="62"/>
      <c r="AH2345" s="62"/>
    </row>
    <row r="2346" spans="14:34">
      <c r="N2346" s="415"/>
      <c r="O2346" s="417"/>
      <c r="P2346" s="415"/>
      <c r="Q2346" s="418"/>
      <c r="R2346" s="62"/>
      <c r="S2346" s="62"/>
      <c r="T2346" s="62"/>
      <c r="U2346" s="62"/>
      <c r="V2346" s="417"/>
      <c r="W2346" s="62"/>
      <c r="X2346" s="415"/>
      <c r="Y2346" s="417"/>
      <c r="Z2346" s="415"/>
      <c r="AA2346" s="417"/>
      <c r="AB2346" s="62"/>
      <c r="AC2346" s="62"/>
      <c r="AD2346" s="62"/>
      <c r="AE2346" s="62"/>
      <c r="AF2346" s="62"/>
      <c r="AG2346" s="62"/>
      <c r="AH2346" s="62"/>
    </row>
    <row r="2347" spans="14:34">
      <c r="N2347" s="415"/>
      <c r="O2347" s="417"/>
      <c r="P2347" s="415"/>
      <c r="Q2347" s="418"/>
      <c r="R2347" s="62"/>
      <c r="S2347" s="62"/>
      <c r="T2347" s="62"/>
      <c r="U2347" s="62"/>
      <c r="V2347" s="417"/>
      <c r="W2347" s="62"/>
      <c r="X2347" s="415"/>
      <c r="Y2347" s="417"/>
      <c r="Z2347" s="415"/>
      <c r="AA2347" s="417"/>
      <c r="AB2347" s="62"/>
      <c r="AC2347" s="62"/>
      <c r="AD2347" s="62"/>
      <c r="AE2347" s="62"/>
      <c r="AF2347" s="62"/>
      <c r="AG2347" s="62"/>
      <c r="AH2347" s="62"/>
    </row>
    <row r="2348" spans="14:34">
      <c r="N2348" s="415"/>
      <c r="O2348" s="417"/>
      <c r="P2348" s="415"/>
      <c r="Q2348" s="418"/>
      <c r="R2348" s="62"/>
      <c r="S2348" s="62"/>
      <c r="T2348" s="62"/>
      <c r="U2348" s="62"/>
      <c r="V2348" s="417"/>
      <c r="W2348" s="62"/>
      <c r="X2348" s="415"/>
      <c r="Y2348" s="417"/>
      <c r="Z2348" s="415"/>
      <c r="AA2348" s="417"/>
      <c r="AB2348" s="62"/>
      <c r="AC2348" s="62"/>
      <c r="AD2348" s="62"/>
      <c r="AE2348" s="62"/>
      <c r="AF2348" s="62"/>
      <c r="AG2348" s="62"/>
      <c r="AH2348" s="62"/>
    </row>
    <row r="2349" spans="14:34">
      <c r="N2349" s="415"/>
      <c r="O2349" s="417"/>
      <c r="P2349" s="415"/>
      <c r="Q2349" s="418"/>
      <c r="R2349" s="62"/>
      <c r="S2349" s="62"/>
      <c r="T2349" s="62"/>
      <c r="U2349" s="62"/>
      <c r="V2349" s="417"/>
      <c r="W2349" s="62"/>
      <c r="X2349" s="415"/>
      <c r="Y2349" s="417"/>
      <c r="Z2349" s="415"/>
      <c r="AA2349" s="417"/>
      <c r="AB2349" s="62"/>
      <c r="AC2349" s="62"/>
      <c r="AD2349" s="62"/>
      <c r="AE2349" s="62"/>
      <c r="AF2349" s="62"/>
      <c r="AG2349" s="62"/>
      <c r="AH2349" s="62"/>
    </row>
    <row r="2350" spans="14:34">
      <c r="N2350" s="415"/>
      <c r="O2350" s="417"/>
      <c r="P2350" s="415"/>
      <c r="Q2350" s="418"/>
      <c r="R2350" s="62"/>
      <c r="S2350" s="62"/>
      <c r="T2350" s="62"/>
      <c r="U2350" s="62"/>
      <c r="V2350" s="417"/>
      <c r="W2350" s="62"/>
      <c r="X2350" s="415"/>
      <c r="Y2350" s="417"/>
      <c r="Z2350" s="415"/>
      <c r="AA2350" s="417"/>
      <c r="AB2350" s="62"/>
      <c r="AC2350" s="62"/>
      <c r="AD2350" s="62"/>
      <c r="AE2350" s="62"/>
      <c r="AF2350" s="62"/>
      <c r="AG2350" s="62"/>
      <c r="AH2350" s="62"/>
    </row>
    <row r="2351" spans="14:34">
      <c r="N2351" s="415"/>
      <c r="O2351" s="417"/>
      <c r="P2351" s="415"/>
      <c r="Q2351" s="418"/>
      <c r="R2351" s="62"/>
      <c r="S2351" s="62"/>
      <c r="T2351" s="62"/>
      <c r="U2351" s="62"/>
      <c r="V2351" s="417"/>
      <c r="W2351" s="62"/>
      <c r="X2351" s="415"/>
      <c r="Y2351" s="417"/>
      <c r="Z2351" s="415"/>
      <c r="AA2351" s="417"/>
      <c r="AB2351" s="62"/>
      <c r="AC2351" s="62"/>
      <c r="AD2351" s="62"/>
      <c r="AE2351" s="62"/>
      <c r="AF2351" s="62"/>
      <c r="AG2351" s="62"/>
      <c r="AH2351" s="62"/>
    </row>
    <row r="2352" spans="14:34">
      <c r="N2352" s="415"/>
      <c r="O2352" s="417"/>
      <c r="P2352" s="415"/>
      <c r="Q2352" s="418"/>
      <c r="R2352" s="62"/>
      <c r="S2352" s="62"/>
      <c r="T2352" s="62"/>
      <c r="U2352" s="62"/>
      <c r="V2352" s="417"/>
      <c r="W2352" s="62"/>
      <c r="X2352" s="415"/>
      <c r="Y2352" s="417"/>
      <c r="Z2352" s="415"/>
      <c r="AA2352" s="417"/>
      <c r="AB2352" s="62"/>
      <c r="AC2352" s="62"/>
      <c r="AD2352" s="62"/>
      <c r="AE2352" s="62"/>
      <c r="AF2352" s="62"/>
      <c r="AG2352" s="62"/>
      <c r="AH2352" s="62"/>
    </row>
    <row r="2353" spans="14:34">
      <c r="N2353" s="415"/>
      <c r="O2353" s="417"/>
      <c r="P2353" s="415"/>
      <c r="Q2353" s="418"/>
      <c r="R2353" s="62"/>
      <c r="S2353" s="62"/>
      <c r="T2353" s="62"/>
      <c r="U2353" s="62"/>
      <c r="V2353" s="417"/>
      <c r="W2353" s="62"/>
      <c r="X2353" s="415"/>
      <c r="Y2353" s="417"/>
      <c r="Z2353" s="415"/>
      <c r="AA2353" s="417"/>
      <c r="AB2353" s="62"/>
      <c r="AC2353" s="62"/>
      <c r="AD2353" s="62"/>
      <c r="AE2353" s="62"/>
      <c r="AF2353" s="62"/>
      <c r="AG2353" s="62"/>
      <c r="AH2353" s="62"/>
    </row>
    <row r="2354" spans="14:34">
      <c r="N2354" s="415"/>
      <c r="O2354" s="417"/>
      <c r="P2354" s="415"/>
      <c r="Q2354" s="418"/>
      <c r="R2354" s="62"/>
      <c r="S2354" s="62"/>
      <c r="T2354" s="62"/>
      <c r="U2354" s="62"/>
      <c r="V2354" s="417"/>
      <c r="W2354" s="62"/>
      <c r="X2354" s="415"/>
      <c r="Y2354" s="417"/>
      <c r="Z2354" s="415"/>
      <c r="AA2354" s="417"/>
      <c r="AB2354" s="62"/>
      <c r="AC2354" s="62"/>
      <c r="AD2354" s="62"/>
      <c r="AE2354" s="62"/>
      <c r="AF2354" s="62"/>
      <c r="AG2354" s="62"/>
      <c r="AH2354" s="62"/>
    </row>
    <row r="2355" spans="14:34">
      <c r="N2355" s="415"/>
      <c r="O2355" s="417"/>
      <c r="P2355" s="415"/>
      <c r="Q2355" s="418"/>
      <c r="R2355" s="62"/>
      <c r="S2355" s="62"/>
      <c r="T2355" s="62"/>
      <c r="U2355" s="62"/>
      <c r="V2355" s="417"/>
      <c r="W2355" s="62"/>
      <c r="X2355" s="415"/>
      <c r="Y2355" s="417"/>
      <c r="Z2355" s="415"/>
      <c r="AA2355" s="417"/>
      <c r="AB2355" s="62"/>
      <c r="AC2355" s="62"/>
      <c r="AD2355" s="62"/>
      <c r="AE2355" s="62"/>
      <c r="AF2355" s="62"/>
      <c r="AG2355" s="62"/>
      <c r="AH2355" s="62"/>
    </row>
    <row r="2356" spans="14:34">
      <c r="N2356" s="415"/>
      <c r="O2356" s="417"/>
      <c r="P2356" s="415"/>
      <c r="Q2356" s="418"/>
      <c r="R2356" s="62"/>
      <c r="S2356" s="62"/>
      <c r="T2356" s="62"/>
      <c r="U2356" s="62"/>
      <c r="V2356" s="417"/>
      <c r="W2356" s="62"/>
      <c r="X2356" s="415"/>
      <c r="Y2356" s="417"/>
      <c r="Z2356" s="415"/>
      <c r="AA2356" s="417"/>
      <c r="AB2356" s="62"/>
      <c r="AC2356" s="62"/>
      <c r="AD2356" s="62"/>
      <c r="AE2356" s="62"/>
      <c r="AF2356" s="62"/>
      <c r="AG2356" s="62"/>
      <c r="AH2356" s="62"/>
    </row>
    <row r="2357" spans="14:34">
      <c r="N2357" s="415"/>
      <c r="O2357" s="417"/>
      <c r="P2357" s="415"/>
      <c r="Q2357" s="418"/>
      <c r="R2357" s="62"/>
      <c r="S2357" s="62"/>
      <c r="T2357" s="62"/>
      <c r="U2357" s="62"/>
      <c r="V2357" s="417"/>
      <c r="W2357" s="62"/>
      <c r="X2357" s="415"/>
      <c r="Y2357" s="417"/>
      <c r="Z2357" s="415"/>
      <c r="AA2357" s="417"/>
      <c r="AB2357" s="62"/>
      <c r="AC2357" s="62"/>
      <c r="AD2357" s="62"/>
      <c r="AE2357" s="62"/>
      <c r="AF2357" s="62"/>
      <c r="AG2357" s="62"/>
      <c r="AH2357" s="62"/>
    </row>
    <row r="2358" spans="14:34">
      <c r="N2358" s="415"/>
      <c r="O2358" s="417"/>
      <c r="P2358" s="415"/>
      <c r="Q2358" s="418"/>
      <c r="R2358" s="62"/>
      <c r="S2358" s="62"/>
      <c r="T2358" s="62"/>
      <c r="U2358" s="62"/>
      <c r="V2358" s="417"/>
      <c r="W2358" s="62"/>
      <c r="X2358" s="415"/>
      <c r="Y2358" s="417"/>
      <c r="Z2358" s="415"/>
      <c r="AA2358" s="417"/>
      <c r="AB2358" s="62"/>
      <c r="AC2358" s="62"/>
      <c r="AD2358" s="62"/>
      <c r="AE2358" s="62"/>
      <c r="AF2358" s="62"/>
      <c r="AG2358" s="62"/>
      <c r="AH2358" s="62"/>
    </row>
    <row r="2359" spans="14:34">
      <c r="N2359" s="415"/>
      <c r="O2359" s="417"/>
      <c r="P2359" s="415"/>
      <c r="Q2359" s="418"/>
      <c r="R2359" s="62"/>
      <c r="S2359" s="62"/>
      <c r="T2359" s="62"/>
      <c r="U2359" s="62"/>
      <c r="V2359" s="417"/>
      <c r="W2359" s="62"/>
      <c r="X2359" s="415"/>
      <c r="Y2359" s="417"/>
      <c r="Z2359" s="415"/>
      <c r="AA2359" s="417"/>
      <c r="AB2359" s="62"/>
      <c r="AC2359" s="62"/>
      <c r="AD2359" s="62"/>
      <c r="AE2359" s="62"/>
      <c r="AF2359" s="62"/>
      <c r="AG2359" s="62"/>
      <c r="AH2359" s="62"/>
    </row>
    <row r="2360" spans="14:34">
      <c r="N2360" s="415"/>
      <c r="O2360" s="417"/>
      <c r="P2360" s="415"/>
      <c r="Q2360" s="418"/>
      <c r="R2360" s="62"/>
      <c r="S2360" s="62"/>
      <c r="T2360" s="62"/>
      <c r="U2360" s="62"/>
      <c r="V2360" s="417"/>
      <c r="W2360" s="62"/>
      <c r="X2360" s="415"/>
      <c r="Y2360" s="417"/>
      <c r="Z2360" s="415"/>
      <c r="AA2360" s="417"/>
      <c r="AB2360" s="62"/>
      <c r="AC2360" s="62"/>
      <c r="AD2360" s="62"/>
      <c r="AE2360" s="62"/>
      <c r="AF2360" s="62"/>
      <c r="AG2360" s="62"/>
      <c r="AH2360" s="62"/>
    </row>
    <row r="2361" spans="14:34">
      <c r="N2361" s="415"/>
      <c r="O2361" s="417"/>
      <c r="P2361" s="415"/>
      <c r="Q2361" s="418"/>
      <c r="R2361" s="62"/>
      <c r="S2361" s="62"/>
      <c r="T2361" s="62"/>
      <c r="U2361" s="62"/>
      <c r="V2361" s="417"/>
      <c r="W2361" s="62"/>
      <c r="X2361" s="415"/>
      <c r="Y2361" s="417"/>
      <c r="Z2361" s="415"/>
      <c r="AA2361" s="417"/>
      <c r="AB2361" s="62"/>
      <c r="AC2361" s="62"/>
      <c r="AD2361" s="62"/>
      <c r="AE2361" s="62"/>
      <c r="AF2361" s="62"/>
      <c r="AG2361" s="62"/>
      <c r="AH2361" s="62"/>
    </row>
    <row r="2362" spans="14:34">
      <c r="N2362" s="415"/>
      <c r="O2362" s="417"/>
      <c r="P2362" s="415"/>
      <c r="Q2362" s="418"/>
      <c r="R2362" s="62"/>
      <c r="S2362" s="62"/>
      <c r="T2362" s="62"/>
      <c r="U2362" s="62"/>
      <c r="V2362" s="417"/>
      <c r="W2362" s="62"/>
      <c r="X2362" s="415"/>
      <c r="Y2362" s="417"/>
      <c r="Z2362" s="415"/>
      <c r="AA2362" s="417"/>
      <c r="AB2362" s="62"/>
      <c r="AC2362" s="62"/>
      <c r="AD2362" s="62"/>
      <c r="AE2362" s="62"/>
      <c r="AF2362" s="62"/>
      <c r="AG2362" s="62"/>
      <c r="AH2362" s="62"/>
    </row>
    <row r="2363" spans="14:34">
      <c r="N2363" s="415"/>
      <c r="O2363" s="417"/>
      <c r="P2363" s="415"/>
      <c r="Q2363" s="418"/>
      <c r="R2363" s="62"/>
      <c r="S2363" s="62"/>
      <c r="T2363" s="62"/>
      <c r="U2363" s="62"/>
      <c r="V2363" s="417"/>
      <c r="W2363" s="62"/>
      <c r="X2363" s="415"/>
      <c r="Y2363" s="417"/>
      <c r="Z2363" s="415"/>
      <c r="AA2363" s="417"/>
      <c r="AB2363" s="62"/>
      <c r="AC2363" s="62"/>
      <c r="AD2363" s="62"/>
      <c r="AE2363" s="62"/>
      <c r="AF2363" s="62"/>
      <c r="AG2363" s="62"/>
      <c r="AH2363" s="62"/>
    </row>
    <row r="2364" spans="14:34">
      <c r="N2364" s="415"/>
      <c r="O2364" s="417"/>
      <c r="P2364" s="415"/>
      <c r="Q2364" s="418"/>
      <c r="R2364" s="62"/>
      <c r="S2364" s="62"/>
      <c r="T2364" s="62"/>
      <c r="U2364" s="62"/>
      <c r="V2364" s="417"/>
      <c r="W2364" s="62"/>
      <c r="X2364" s="415"/>
      <c r="Y2364" s="417"/>
      <c r="Z2364" s="415"/>
      <c r="AA2364" s="417"/>
      <c r="AB2364" s="62"/>
      <c r="AC2364" s="62"/>
      <c r="AD2364" s="62"/>
      <c r="AE2364" s="62"/>
      <c r="AF2364" s="62"/>
      <c r="AG2364" s="62"/>
      <c r="AH2364" s="62"/>
    </row>
    <row r="2365" spans="14:34">
      <c r="N2365" s="415"/>
      <c r="O2365" s="417"/>
      <c r="P2365" s="415"/>
      <c r="Q2365" s="418"/>
      <c r="R2365" s="62"/>
      <c r="S2365" s="62"/>
      <c r="T2365" s="62"/>
      <c r="U2365" s="62"/>
      <c r="V2365" s="417"/>
      <c r="W2365" s="62"/>
      <c r="X2365" s="415"/>
      <c r="Y2365" s="417"/>
      <c r="Z2365" s="415"/>
      <c r="AA2365" s="417"/>
      <c r="AB2365" s="62"/>
      <c r="AC2365" s="62"/>
      <c r="AD2365" s="62"/>
      <c r="AE2365" s="62"/>
      <c r="AF2365" s="62"/>
      <c r="AG2365" s="62"/>
      <c r="AH2365" s="62"/>
    </row>
    <row r="2366" spans="14:34">
      <c r="N2366" s="415"/>
      <c r="O2366" s="417"/>
      <c r="P2366" s="415"/>
      <c r="Q2366" s="418"/>
      <c r="R2366" s="62"/>
      <c r="S2366" s="62"/>
      <c r="T2366" s="62"/>
      <c r="U2366" s="62"/>
      <c r="V2366" s="417"/>
      <c r="W2366" s="62"/>
      <c r="X2366" s="415"/>
      <c r="Y2366" s="417"/>
      <c r="Z2366" s="415"/>
      <c r="AA2366" s="417"/>
      <c r="AB2366" s="62"/>
      <c r="AC2366" s="62"/>
      <c r="AD2366" s="62"/>
      <c r="AE2366" s="62"/>
      <c r="AF2366" s="62"/>
      <c r="AG2366" s="62"/>
      <c r="AH2366" s="62"/>
    </row>
    <row r="2367" spans="14:34">
      <c r="N2367" s="415"/>
      <c r="O2367" s="417"/>
      <c r="P2367" s="415"/>
      <c r="Q2367" s="418"/>
      <c r="R2367" s="62"/>
      <c r="S2367" s="62"/>
      <c r="T2367" s="62"/>
      <c r="U2367" s="62"/>
      <c r="V2367" s="417"/>
      <c r="W2367" s="62"/>
      <c r="X2367" s="415"/>
      <c r="Y2367" s="417"/>
      <c r="Z2367" s="415"/>
      <c r="AA2367" s="417"/>
      <c r="AB2367" s="62"/>
      <c r="AC2367" s="62"/>
      <c r="AD2367" s="62"/>
      <c r="AE2367" s="62"/>
      <c r="AF2367" s="62"/>
      <c r="AG2367" s="62"/>
      <c r="AH2367" s="62"/>
    </row>
    <row r="2368" spans="14:34">
      <c r="N2368" s="415"/>
      <c r="O2368" s="417"/>
      <c r="P2368" s="415"/>
      <c r="Q2368" s="418"/>
      <c r="R2368" s="62"/>
      <c r="S2368" s="62"/>
      <c r="T2368" s="62"/>
      <c r="U2368" s="62"/>
      <c r="V2368" s="417"/>
      <c r="W2368" s="62"/>
      <c r="X2368" s="415"/>
      <c r="Y2368" s="417"/>
      <c r="Z2368" s="415"/>
      <c r="AA2368" s="417"/>
      <c r="AB2368" s="62"/>
      <c r="AC2368" s="62"/>
      <c r="AD2368" s="62"/>
      <c r="AE2368" s="62"/>
      <c r="AF2368" s="62"/>
      <c r="AG2368" s="62"/>
      <c r="AH2368" s="62"/>
    </row>
    <row r="2369" spans="14:34">
      <c r="N2369" s="415"/>
      <c r="O2369" s="417"/>
      <c r="P2369" s="415"/>
      <c r="Q2369" s="418"/>
      <c r="R2369" s="62"/>
      <c r="S2369" s="62"/>
      <c r="T2369" s="62"/>
      <c r="U2369" s="62"/>
      <c r="V2369" s="417"/>
      <c r="W2369" s="62"/>
      <c r="X2369" s="415"/>
      <c r="Y2369" s="417"/>
      <c r="Z2369" s="415"/>
      <c r="AA2369" s="417"/>
      <c r="AB2369" s="62"/>
      <c r="AC2369" s="62"/>
      <c r="AD2369" s="62"/>
      <c r="AE2369" s="62"/>
      <c r="AF2369" s="62"/>
      <c r="AG2369" s="62"/>
      <c r="AH2369" s="62"/>
    </row>
    <row r="2370" spans="14:34">
      <c r="N2370" s="415"/>
      <c r="O2370" s="417"/>
      <c r="P2370" s="415"/>
      <c r="Q2370" s="418"/>
      <c r="R2370" s="62"/>
      <c r="S2370" s="62"/>
      <c r="T2370" s="62"/>
      <c r="U2370" s="62"/>
      <c r="V2370" s="417"/>
      <c r="W2370" s="62"/>
      <c r="X2370" s="415"/>
      <c r="Y2370" s="417"/>
      <c r="Z2370" s="415"/>
      <c r="AA2370" s="417"/>
      <c r="AB2370" s="62"/>
      <c r="AC2370" s="62"/>
      <c r="AD2370" s="62"/>
      <c r="AE2370" s="62"/>
      <c r="AF2370" s="62"/>
      <c r="AG2370" s="62"/>
      <c r="AH2370" s="62"/>
    </row>
    <row r="2371" spans="14:34">
      <c r="N2371" s="415"/>
      <c r="O2371" s="417"/>
      <c r="P2371" s="415"/>
      <c r="Q2371" s="418"/>
      <c r="R2371" s="62"/>
      <c r="S2371" s="62"/>
      <c r="T2371" s="62"/>
      <c r="U2371" s="62"/>
      <c r="V2371" s="417"/>
      <c r="W2371" s="62"/>
      <c r="X2371" s="415"/>
      <c r="Y2371" s="417"/>
      <c r="Z2371" s="415"/>
      <c r="AA2371" s="417"/>
      <c r="AB2371" s="62"/>
      <c r="AC2371" s="62"/>
      <c r="AD2371" s="62"/>
      <c r="AE2371" s="62"/>
      <c r="AF2371" s="62"/>
      <c r="AG2371" s="62"/>
      <c r="AH2371" s="62"/>
    </row>
    <row r="2372" spans="14:34">
      <c r="N2372" s="415"/>
      <c r="O2372" s="417"/>
      <c r="P2372" s="415"/>
      <c r="Q2372" s="418"/>
      <c r="R2372" s="62"/>
      <c r="S2372" s="62"/>
      <c r="T2372" s="62"/>
      <c r="U2372" s="62"/>
      <c r="V2372" s="417"/>
      <c r="W2372" s="62"/>
      <c r="X2372" s="415"/>
      <c r="Y2372" s="417"/>
      <c r="Z2372" s="415"/>
      <c r="AA2372" s="417"/>
      <c r="AB2372" s="62"/>
      <c r="AC2372" s="62"/>
      <c r="AD2372" s="62"/>
      <c r="AE2372" s="62"/>
      <c r="AF2372" s="62"/>
      <c r="AG2372" s="62"/>
      <c r="AH2372" s="62"/>
    </row>
    <row r="2373" spans="14:34">
      <c r="N2373" s="415"/>
      <c r="O2373" s="417"/>
      <c r="P2373" s="415"/>
      <c r="Q2373" s="418"/>
      <c r="R2373" s="62"/>
      <c r="S2373" s="62"/>
      <c r="T2373" s="62"/>
      <c r="U2373" s="62"/>
      <c r="V2373" s="417"/>
      <c r="W2373" s="62"/>
      <c r="X2373" s="415"/>
      <c r="Y2373" s="417"/>
      <c r="Z2373" s="415"/>
      <c r="AA2373" s="417"/>
      <c r="AB2373" s="62"/>
      <c r="AC2373" s="62"/>
      <c r="AD2373" s="62"/>
      <c r="AE2373" s="62"/>
      <c r="AF2373" s="62"/>
      <c r="AG2373" s="62"/>
      <c r="AH2373" s="62"/>
    </row>
    <row r="2374" spans="14:34">
      <c r="N2374" s="415"/>
      <c r="O2374" s="417"/>
      <c r="P2374" s="415"/>
      <c r="Q2374" s="418"/>
      <c r="R2374" s="62"/>
      <c r="S2374" s="62"/>
      <c r="T2374" s="62"/>
      <c r="U2374" s="62"/>
      <c r="V2374" s="417"/>
      <c r="W2374" s="62"/>
      <c r="X2374" s="415"/>
      <c r="Y2374" s="417"/>
      <c r="Z2374" s="415"/>
      <c r="AA2374" s="417"/>
      <c r="AB2374" s="62"/>
      <c r="AC2374" s="62"/>
      <c r="AD2374" s="62"/>
      <c r="AE2374" s="62"/>
      <c r="AF2374" s="62"/>
      <c r="AG2374" s="62"/>
      <c r="AH2374" s="62"/>
    </row>
    <row r="2375" spans="14:34">
      <c r="N2375" s="415"/>
      <c r="O2375" s="417"/>
      <c r="P2375" s="415"/>
      <c r="Q2375" s="418"/>
      <c r="R2375" s="62"/>
      <c r="S2375" s="62"/>
      <c r="T2375" s="62"/>
      <c r="U2375" s="62"/>
      <c r="V2375" s="417"/>
      <c r="W2375" s="62"/>
      <c r="X2375" s="415"/>
      <c r="Y2375" s="417"/>
      <c r="Z2375" s="415"/>
      <c r="AA2375" s="417"/>
      <c r="AB2375" s="62"/>
      <c r="AC2375" s="62"/>
      <c r="AD2375" s="62"/>
      <c r="AE2375" s="62"/>
      <c r="AF2375" s="62"/>
      <c r="AG2375" s="62"/>
      <c r="AH2375" s="62"/>
    </row>
    <row r="2376" spans="14:34">
      <c r="N2376" s="415"/>
      <c r="O2376" s="417"/>
      <c r="P2376" s="415"/>
      <c r="Q2376" s="418"/>
      <c r="R2376" s="62"/>
      <c r="S2376" s="62"/>
      <c r="T2376" s="62"/>
      <c r="U2376" s="62"/>
      <c r="V2376" s="417"/>
      <c r="W2376" s="62"/>
      <c r="X2376" s="415"/>
      <c r="Y2376" s="417"/>
      <c r="Z2376" s="415"/>
      <c r="AA2376" s="417"/>
      <c r="AB2376" s="62"/>
      <c r="AC2376" s="62"/>
      <c r="AD2376" s="62"/>
      <c r="AE2376" s="62"/>
      <c r="AF2376" s="62"/>
      <c r="AG2376" s="62"/>
      <c r="AH2376" s="62"/>
    </row>
    <row r="2377" spans="14:34">
      <c r="N2377" s="415"/>
      <c r="O2377" s="417"/>
      <c r="P2377" s="415"/>
      <c r="Q2377" s="418"/>
      <c r="R2377" s="62"/>
      <c r="S2377" s="62"/>
      <c r="T2377" s="62"/>
      <c r="U2377" s="62"/>
      <c r="V2377" s="417"/>
      <c r="W2377" s="62"/>
      <c r="X2377" s="415"/>
      <c r="Y2377" s="417"/>
      <c r="Z2377" s="415"/>
      <c r="AA2377" s="417"/>
      <c r="AB2377" s="62"/>
      <c r="AC2377" s="62"/>
      <c r="AD2377" s="62"/>
      <c r="AE2377" s="62"/>
      <c r="AF2377" s="62"/>
      <c r="AG2377" s="62"/>
      <c r="AH2377" s="62"/>
    </row>
    <row r="2378" spans="14:34">
      <c r="N2378" s="415"/>
      <c r="O2378" s="417"/>
      <c r="P2378" s="415"/>
      <c r="Q2378" s="418"/>
      <c r="R2378" s="62"/>
      <c r="S2378" s="62"/>
      <c r="T2378" s="62"/>
      <c r="U2378" s="62"/>
      <c r="V2378" s="417"/>
      <c r="W2378" s="62"/>
      <c r="X2378" s="415"/>
      <c r="Y2378" s="417"/>
      <c r="Z2378" s="415"/>
      <c r="AA2378" s="417"/>
      <c r="AB2378" s="62"/>
      <c r="AC2378" s="62"/>
      <c r="AD2378" s="62"/>
      <c r="AE2378" s="62"/>
      <c r="AF2378" s="62"/>
      <c r="AG2378" s="62"/>
      <c r="AH2378" s="62"/>
    </row>
    <row r="2379" spans="14:34">
      <c r="N2379" s="415"/>
      <c r="O2379" s="417"/>
      <c r="P2379" s="415"/>
      <c r="Q2379" s="418"/>
      <c r="R2379" s="62"/>
      <c r="S2379" s="62"/>
      <c r="T2379" s="62"/>
      <c r="U2379" s="62"/>
      <c r="V2379" s="417"/>
      <c r="W2379" s="62"/>
      <c r="X2379" s="415"/>
      <c r="Y2379" s="417"/>
      <c r="Z2379" s="415"/>
      <c r="AA2379" s="417"/>
      <c r="AB2379" s="62"/>
      <c r="AC2379" s="62"/>
      <c r="AD2379" s="62"/>
      <c r="AE2379" s="62"/>
      <c r="AF2379" s="62"/>
      <c r="AG2379" s="62"/>
      <c r="AH2379" s="62"/>
    </row>
    <row r="2380" spans="14:34">
      <c r="N2380" s="415"/>
      <c r="O2380" s="417"/>
      <c r="P2380" s="415"/>
      <c r="Q2380" s="418"/>
      <c r="R2380" s="62"/>
      <c r="S2380" s="62"/>
      <c r="T2380" s="62"/>
      <c r="U2380" s="62"/>
      <c r="V2380" s="417"/>
      <c r="W2380" s="62"/>
      <c r="X2380" s="415"/>
      <c r="Y2380" s="417"/>
      <c r="Z2380" s="415"/>
      <c r="AA2380" s="417"/>
      <c r="AB2380" s="62"/>
      <c r="AC2380" s="62"/>
      <c r="AD2380" s="62"/>
      <c r="AE2380" s="62"/>
      <c r="AF2380" s="62"/>
      <c r="AG2380" s="62"/>
      <c r="AH2380" s="62"/>
    </row>
    <row r="2381" spans="14:34">
      <c r="N2381" s="415"/>
      <c r="O2381" s="417"/>
      <c r="P2381" s="415"/>
      <c r="Q2381" s="418"/>
      <c r="R2381" s="62"/>
      <c r="S2381" s="62"/>
      <c r="T2381" s="62"/>
      <c r="U2381" s="62"/>
      <c r="V2381" s="417"/>
      <c r="W2381" s="62"/>
      <c r="X2381" s="415"/>
      <c r="Y2381" s="417"/>
      <c r="Z2381" s="415"/>
      <c r="AA2381" s="417"/>
      <c r="AB2381" s="62"/>
      <c r="AC2381" s="62"/>
      <c r="AD2381" s="62"/>
      <c r="AE2381" s="62"/>
      <c r="AF2381" s="62"/>
      <c r="AG2381" s="62"/>
      <c r="AH2381" s="62"/>
    </row>
    <row r="2382" spans="14:34">
      <c r="N2382" s="415"/>
      <c r="O2382" s="417"/>
      <c r="P2382" s="415"/>
      <c r="Q2382" s="418"/>
      <c r="R2382" s="62"/>
      <c r="S2382" s="62"/>
      <c r="T2382" s="62"/>
      <c r="U2382" s="62"/>
      <c r="V2382" s="417"/>
      <c r="W2382" s="62"/>
      <c r="X2382" s="415"/>
      <c r="Y2382" s="417"/>
      <c r="Z2382" s="415"/>
      <c r="AA2382" s="417"/>
      <c r="AB2382" s="62"/>
      <c r="AC2382" s="62"/>
      <c r="AD2382" s="62"/>
      <c r="AE2382" s="62"/>
      <c r="AF2382" s="62"/>
      <c r="AG2382" s="62"/>
      <c r="AH2382" s="62"/>
    </row>
    <row r="2383" spans="14:34">
      <c r="N2383" s="415"/>
      <c r="O2383" s="417"/>
      <c r="P2383" s="415"/>
      <c r="Q2383" s="418"/>
      <c r="R2383" s="62"/>
      <c r="S2383" s="62"/>
      <c r="T2383" s="62"/>
      <c r="U2383" s="62"/>
      <c r="V2383" s="417"/>
      <c r="W2383" s="62"/>
      <c r="X2383" s="415"/>
      <c r="Y2383" s="417"/>
      <c r="Z2383" s="415"/>
      <c r="AA2383" s="417"/>
      <c r="AB2383" s="62"/>
      <c r="AC2383" s="62"/>
      <c r="AD2383" s="62"/>
      <c r="AE2383" s="62"/>
      <c r="AF2383" s="62"/>
      <c r="AG2383" s="62"/>
      <c r="AH2383" s="62"/>
    </row>
    <row r="2384" spans="14:34">
      <c r="N2384" s="415"/>
      <c r="O2384" s="417"/>
      <c r="P2384" s="415"/>
      <c r="Q2384" s="418"/>
      <c r="R2384" s="62"/>
      <c r="S2384" s="62"/>
      <c r="T2384" s="62"/>
      <c r="U2384" s="62"/>
      <c r="V2384" s="417"/>
      <c r="W2384" s="62"/>
      <c r="X2384" s="415"/>
      <c r="Y2384" s="417"/>
      <c r="Z2384" s="415"/>
      <c r="AA2384" s="417"/>
      <c r="AB2384" s="62"/>
      <c r="AC2384" s="62"/>
      <c r="AD2384" s="62"/>
      <c r="AE2384" s="62"/>
      <c r="AF2384" s="62"/>
      <c r="AG2384" s="62"/>
      <c r="AH2384" s="62"/>
    </row>
    <row r="2385" spans="14:34">
      <c r="N2385" s="415"/>
      <c r="O2385" s="417"/>
      <c r="P2385" s="415"/>
      <c r="Q2385" s="418"/>
      <c r="R2385" s="62"/>
      <c r="S2385" s="62"/>
      <c r="T2385" s="62"/>
      <c r="U2385" s="62"/>
      <c r="V2385" s="417"/>
      <c r="W2385" s="62"/>
      <c r="X2385" s="415"/>
      <c r="Y2385" s="417"/>
      <c r="Z2385" s="415"/>
      <c r="AA2385" s="417"/>
      <c r="AB2385" s="62"/>
      <c r="AC2385" s="62"/>
      <c r="AD2385" s="62"/>
      <c r="AE2385" s="62"/>
      <c r="AF2385" s="62"/>
      <c r="AG2385" s="62"/>
      <c r="AH2385" s="62"/>
    </row>
    <row r="2386" spans="14:34">
      <c r="N2386" s="415"/>
      <c r="O2386" s="417"/>
      <c r="P2386" s="415"/>
      <c r="Q2386" s="418"/>
      <c r="R2386" s="62"/>
      <c r="S2386" s="62"/>
      <c r="T2386" s="62"/>
      <c r="U2386" s="62"/>
      <c r="V2386" s="417"/>
      <c r="W2386" s="62"/>
      <c r="X2386" s="415"/>
      <c r="Y2386" s="417"/>
      <c r="Z2386" s="415"/>
      <c r="AA2386" s="417"/>
      <c r="AB2386" s="62"/>
      <c r="AC2386" s="62"/>
      <c r="AD2386" s="62"/>
      <c r="AE2386" s="62"/>
      <c r="AF2386" s="62"/>
      <c r="AG2386" s="62"/>
      <c r="AH2386" s="62"/>
    </row>
    <row r="2387" spans="14:34">
      <c r="N2387" s="415"/>
      <c r="O2387" s="417"/>
      <c r="P2387" s="415"/>
      <c r="Q2387" s="418"/>
      <c r="R2387" s="62"/>
      <c r="S2387" s="62"/>
      <c r="T2387" s="62"/>
      <c r="U2387" s="62"/>
      <c r="V2387" s="417"/>
      <c r="W2387" s="62"/>
      <c r="X2387" s="415"/>
      <c r="Y2387" s="417"/>
      <c r="Z2387" s="415"/>
      <c r="AA2387" s="417"/>
      <c r="AB2387" s="62"/>
      <c r="AC2387" s="62"/>
      <c r="AD2387" s="62"/>
      <c r="AE2387" s="62"/>
      <c r="AF2387" s="62"/>
      <c r="AG2387" s="62"/>
      <c r="AH2387" s="62"/>
    </row>
    <row r="2388" spans="14:34">
      <c r="N2388" s="415"/>
      <c r="O2388" s="417"/>
      <c r="P2388" s="415"/>
      <c r="Q2388" s="418"/>
      <c r="R2388" s="62"/>
      <c r="S2388" s="62"/>
      <c r="T2388" s="62"/>
      <c r="U2388" s="62"/>
      <c r="V2388" s="417"/>
      <c r="W2388" s="62"/>
      <c r="X2388" s="415"/>
      <c r="Y2388" s="417"/>
      <c r="Z2388" s="415"/>
      <c r="AA2388" s="417"/>
      <c r="AB2388" s="62"/>
      <c r="AC2388" s="62"/>
      <c r="AD2388" s="62"/>
      <c r="AE2388" s="62"/>
      <c r="AF2388" s="62"/>
      <c r="AG2388" s="62"/>
      <c r="AH2388" s="62"/>
    </row>
    <row r="2389" spans="14:34">
      <c r="N2389" s="415"/>
      <c r="O2389" s="417"/>
      <c r="P2389" s="415"/>
      <c r="Q2389" s="418"/>
      <c r="R2389" s="62"/>
      <c r="S2389" s="62"/>
      <c r="T2389" s="62"/>
      <c r="U2389" s="62"/>
      <c r="V2389" s="417"/>
      <c r="W2389" s="62"/>
      <c r="X2389" s="415"/>
      <c r="Y2389" s="417"/>
      <c r="Z2389" s="415"/>
      <c r="AA2389" s="417"/>
      <c r="AB2389" s="62"/>
      <c r="AC2389" s="62"/>
      <c r="AD2389" s="62"/>
      <c r="AE2389" s="62"/>
      <c r="AF2389" s="62"/>
      <c r="AG2389" s="62"/>
      <c r="AH2389" s="62"/>
    </row>
    <row r="2390" spans="14:34">
      <c r="N2390" s="415"/>
      <c r="O2390" s="417"/>
      <c r="P2390" s="415"/>
      <c r="Q2390" s="418"/>
      <c r="R2390" s="62"/>
      <c r="S2390" s="62"/>
      <c r="T2390" s="62"/>
      <c r="U2390" s="62"/>
      <c r="V2390" s="417"/>
      <c r="W2390" s="62"/>
      <c r="X2390" s="415"/>
      <c r="Y2390" s="417"/>
      <c r="Z2390" s="415"/>
      <c r="AA2390" s="417"/>
      <c r="AB2390" s="62"/>
      <c r="AC2390" s="62"/>
      <c r="AD2390" s="62"/>
      <c r="AE2390" s="62"/>
      <c r="AF2390" s="62"/>
      <c r="AG2390" s="62"/>
      <c r="AH2390" s="62"/>
    </row>
    <row r="2391" spans="14:34">
      <c r="N2391" s="415"/>
      <c r="O2391" s="417"/>
      <c r="P2391" s="415"/>
      <c r="Q2391" s="418"/>
      <c r="R2391" s="62"/>
      <c r="S2391" s="62"/>
      <c r="T2391" s="62"/>
      <c r="U2391" s="62"/>
      <c r="V2391" s="417"/>
      <c r="W2391" s="62"/>
      <c r="X2391" s="415"/>
      <c r="Y2391" s="417"/>
      <c r="Z2391" s="415"/>
      <c r="AA2391" s="417"/>
      <c r="AB2391" s="62"/>
      <c r="AC2391" s="62"/>
      <c r="AD2391" s="62"/>
      <c r="AE2391" s="62"/>
      <c r="AF2391" s="62"/>
      <c r="AG2391" s="62"/>
      <c r="AH2391" s="62"/>
    </row>
    <row r="2392" spans="14:34">
      <c r="N2392" s="415"/>
      <c r="O2392" s="417"/>
      <c r="P2392" s="415"/>
      <c r="Q2392" s="418"/>
      <c r="R2392" s="62"/>
      <c r="S2392" s="62"/>
      <c r="T2392" s="62"/>
      <c r="U2392" s="62"/>
      <c r="V2392" s="417"/>
      <c r="W2392" s="62"/>
      <c r="X2392" s="415"/>
      <c r="Y2392" s="417"/>
      <c r="Z2392" s="415"/>
      <c r="AA2392" s="417"/>
      <c r="AB2392" s="62"/>
      <c r="AC2392" s="62"/>
      <c r="AD2392" s="62"/>
      <c r="AE2392" s="62"/>
      <c r="AF2392" s="62"/>
      <c r="AG2392" s="62"/>
      <c r="AH2392" s="62"/>
    </row>
    <row r="2393" spans="14:34">
      <c r="N2393" s="415"/>
      <c r="O2393" s="417"/>
      <c r="P2393" s="415"/>
      <c r="Q2393" s="418"/>
      <c r="R2393" s="62"/>
      <c r="S2393" s="62"/>
      <c r="T2393" s="62"/>
      <c r="U2393" s="62"/>
      <c r="V2393" s="417"/>
      <c r="W2393" s="62"/>
      <c r="X2393" s="415"/>
      <c r="Y2393" s="417"/>
      <c r="Z2393" s="415"/>
      <c r="AA2393" s="417"/>
      <c r="AB2393" s="62"/>
      <c r="AC2393" s="62"/>
      <c r="AD2393" s="62"/>
      <c r="AE2393" s="62"/>
      <c r="AF2393" s="62"/>
      <c r="AG2393" s="62"/>
      <c r="AH2393" s="62"/>
    </row>
    <row r="2394" spans="14:34">
      <c r="N2394" s="415"/>
      <c r="O2394" s="417"/>
      <c r="P2394" s="415"/>
      <c r="Q2394" s="418"/>
      <c r="R2394" s="62"/>
      <c r="S2394" s="62"/>
      <c r="T2394" s="62"/>
      <c r="U2394" s="62"/>
      <c r="V2394" s="417"/>
      <c r="W2394" s="62"/>
      <c r="X2394" s="415"/>
      <c r="Y2394" s="417"/>
      <c r="Z2394" s="415"/>
      <c r="AA2394" s="417"/>
      <c r="AB2394" s="62"/>
      <c r="AC2394" s="62"/>
      <c r="AD2394" s="62"/>
      <c r="AE2394" s="62"/>
      <c r="AF2394" s="62"/>
      <c r="AG2394" s="62"/>
      <c r="AH2394" s="62"/>
    </row>
    <row r="2395" spans="14:34">
      <c r="N2395" s="415"/>
      <c r="O2395" s="417"/>
      <c r="P2395" s="415"/>
      <c r="Q2395" s="418"/>
      <c r="R2395" s="62"/>
      <c r="S2395" s="62"/>
      <c r="T2395" s="62"/>
      <c r="U2395" s="62"/>
      <c r="V2395" s="417"/>
      <c r="W2395" s="62"/>
      <c r="X2395" s="415"/>
      <c r="Y2395" s="417"/>
      <c r="Z2395" s="415"/>
      <c r="AA2395" s="417"/>
      <c r="AB2395" s="62"/>
      <c r="AC2395" s="62"/>
      <c r="AD2395" s="62"/>
      <c r="AE2395" s="62"/>
      <c r="AF2395" s="62"/>
      <c r="AG2395" s="62"/>
      <c r="AH2395" s="62"/>
    </row>
    <row r="2396" spans="14:34">
      <c r="N2396" s="415"/>
      <c r="O2396" s="417"/>
      <c r="P2396" s="415"/>
      <c r="Q2396" s="418"/>
      <c r="R2396" s="62"/>
      <c r="S2396" s="62"/>
      <c r="T2396" s="62"/>
      <c r="U2396" s="62"/>
      <c r="V2396" s="417"/>
      <c r="W2396" s="62"/>
      <c r="X2396" s="415"/>
      <c r="Y2396" s="417"/>
      <c r="Z2396" s="415"/>
      <c r="AA2396" s="417"/>
      <c r="AB2396" s="62"/>
      <c r="AC2396" s="62"/>
      <c r="AD2396" s="62"/>
      <c r="AE2396" s="62"/>
      <c r="AF2396" s="62"/>
      <c r="AG2396" s="62"/>
      <c r="AH2396" s="62"/>
    </row>
    <row r="2397" spans="14:34">
      <c r="N2397" s="415"/>
      <c r="O2397" s="417"/>
      <c r="P2397" s="415"/>
      <c r="Q2397" s="418"/>
      <c r="R2397" s="62"/>
      <c r="S2397" s="62"/>
      <c r="T2397" s="62"/>
      <c r="U2397" s="62"/>
      <c r="V2397" s="417"/>
      <c r="W2397" s="62"/>
      <c r="X2397" s="415"/>
      <c r="Y2397" s="417"/>
      <c r="Z2397" s="415"/>
      <c r="AA2397" s="417"/>
      <c r="AB2397" s="62"/>
      <c r="AC2397" s="62"/>
      <c r="AD2397" s="62"/>
      <c r="AE2397" s="62"/>
      <c r="AF2397" s="62"/>
      <c r="AG2397" s="62"/>
      <c r="AH2397" s="62"/>
    </row>
    <row r="2398" spans="14:34">
      <c r="N2398" s="415"/>
      <c r="O2398" s="417"/>
      <c r="P2398" s="415"/>
      <c r="Q2398" s="418"/>
      <c r="R2398" s="62"/>
      <c r="S2398" s="62"/>
      <c r="T2398" s="62"/>
      <c r="U2398" s="62"/>
      <c r="V2398" s="417"/>
      <c r="W2398" s="62"/>
      <c r="X2398" s="415"/>
      <c r="Y2398" s="417"/>
      <c r="Z2398" s="415"/>
      <c r="AA2398" s="417"/>
      <c r="AB2398" s="62"/>
      <c r="AC2398" s="62"/>
      <c r="AD2398" s="62"/>
      <c r="AE2398" s="62"/>
      <c r="AF2398" s="62"/>
      <c r="AG2398" s="62"/>
      <c r="AH2398" s="62"/>
    </row>
    <row r="2399" spans="14:34">
      <c r="N2399" s="415"/>
      <c r="O2399" s="417"/>
      <c r="P2399" s="415"/>
      <c r="Q2399" s="418"/>
      <c r="R2399" s="62"/>
      <c r="S2399" s="62"/>
      <c r="T2399" s="62"/>
      <c r="U2399" s="62"/>
      <c r="V2399" s="417"/>
      <c r="W2399" s="62"/>
      <c r="X2399" s="415"/>
      <c r="Y2399" s="417"/>
      <c r="Z2399" s="415"/>
      <c r="AA2399" s="417"/>
      <c r="AB2399" s="62"/>
      <c r="AC2399" s="62"/>
      <c r="AD2399" s="62"/>
      <c r="AE2399" s="62"/>
      <c r="AF2399" s="62"/>
      <c r="AG2399" s="62"/>
      <c r="AH2399" s="62"/>
    </row>
    <row r="2400" spans="14:34">
      <c r="N2400" s="415"/>
      <c r="O2400" s="417"/>
      <c r="P2400" s="415"/>
      <c r="Q2400" s="418"/>
      <c r="R2400" s="62"/>
      <c r="S2400" s="62"/>
      <c r="T2400" s="62"/>
      <c r="U2400" s="62"/>
      <c r="V2400" s="417"/>
      <c r="W2400" s="62"/>
      <c r="X2400" s="415"/>
      <c r="Y2400" s="417"/>
      <c r="Z2400" s="415"/>
      <c r="AA2400" s="417"/>
      <c r="AB2400" s="62"/>
      <c r="AC2400" s="62"/>
      <c r="AD2400" s="62"/>
      <c r="AE2400" s="62"/>
      <c r="AF2400" s="62"/>
      <c r="AG2400" s="62"/>
      <c r="AH2400" s="62"/>
    </row>
    <row r="2401" spans="14:34">
      <c r="N2401" s="415"/>
      <c r="O2401" s="417"/>
      <c r="P2401" s="415"/>
      <c r="Q2401" s="418"/>
      <c r="R2401" s="62"/>
      <c r="S2401" s="62"/>
      <c r="T2401" s="62"/>
      <c r="U2401" s="62"/>
      <c r="V2401" s="417"/>
      <c r="W2401" s="62"/>
      <c r="X2401" s="415"/>
      <c r="Y2401" s="417"/>
      <c r="Z2401" s="415"/>
      <c r="AA2401" s="417"/>
      <c r="AB2401" s="62"/>
      <c r="AC2401" s="62"/>
      <c r="AD2401" s="62"/>
      <c r="AE2401" s="62"/>
      <c r="AF2401" s="62"/>
      <c r="AG2401" s="62"/>
      <c r="AH2401" s="62"/>
    </row>
    <row r="2402" spans="14:34">
      <c r="N2402" s="415"/>
      <c r="O2402" s="417"/>
      <c r="P2402" s="415"/>
      <c r="Q2402" s="418"/>
      <c r="R2402" s="62"/>
      <c r="S2402" s="62"/>
      <c r="T2402" s="62"/>
      <c r="U2402" s="62"/>
      <c r="V2402" s="417"/>
      <c r="W2402" s="62"/>
      <c r="X2402" s="415"/>
      <c r="Y2402" s="417"/>
      <c r="Z2402" s="415"/>
      <c r="AA2402" s="417"/>
      <c r="AB2402" s="62"/>
      <c r="AC2402" s="62"/>
      <c r="AD2402" s="62"/>
      <c r="AE2402" s="62"/>
      <c r="AF2402" s="62"/>
      <c r="AG2402" s="62"/>
      <c r="AH2402" s="62"/>
    </row>
    <row r="2403" spans="14:34">
      <c r="N2403" s="415"/>
      <c r="O2403" s="417"/>
      <c r="P2403" s="415"/>
      <c r="Q2403" s="418"/>
      <c r="R2403" s="62"/>
      <c r="S2403" s="62"/>
      <c r="T2403" s="62"/>
      <c r="U2403" s="62"/>
      <c r="V2403" s="417"/>
      <c r="W2403" s="62"/>
      <c r="X2403" s="415"/>
      <c r="Y2403" s="417"/>
      <c r="Z2403" s="415"/>
      <c r="AA2403" s="417"/>
      <c r="AB2403" s="62"/>
      <c r="AC2403" s="62"/>
      <c r="AD2403" s="62"/>
      <c r="AE2403" s="62"/>
      <c r="AF2403" s="62"/>
      <c r="AG2403" s="62"/>
      <c r="AH2403" s="62"/>
    </row>
    <row r="2404" spans="14:34">
      <c r="N2404" s="415"/>
      <c r="O2404" s="417"/>
      <c r="P2404" s="415"/>
      <c r="Q2404" s="418"/>
      <c r="R2404" s="62"/>
      <c r="S2404" s="62"/>
      <c r="T2404" s="62"/>
      <c r="U2404" s="62"/>
      <c r="V2404" s="417"/>
      <c r="W2404" s="62"/>
      <c r="X2404" s="415"/>
      <c r="Y2404" s="417"/>
      <c r="Z2404" s="415"/>
      <c r="AA2404" s="417"/>
      <c r="AB2404" s="62"/>
      <c r="AC2404" s="62"/>
      <c r="AD2404" s="62"/>
      <c r="AE2404" s="62"/>
      <c r="AF2404" s="62"/>
      <c r="AG2404" s="62"/>
      <c r="AH2404" s="62"/>
    </row>
    <row r="2405" spans="14:34">
      <c r="N2405" s="415"/>
      <c r="O2405" s="417"/>
      <c r="P2405" s="415"/>
      <c r="Q2405" s="418"/>
      <c r="R2405" s="62"/>
      <c r="S2405" s="62"/>
      <c r="T2405" s="62"/>
      <c r="U2405" s="62"/>
      <c r="V2405" s="417"/>
      <c r="W2405" s="62"/>
      <c r="X2405" s="415"/>
      <c r="Y2405" s="417"/>
      <c r="Z2405" s="415"/>
      <c r="AA2405" s="417"/>
      <c r="AB2405" s="62"/>
      <c r="AC2405" s="62"/>
      <c r="AD2405" s="62"/>
      <c r="AE2405" s="62"/>
      <c r="AF2405" s="62"/>
      <c r="AG2405" s="62"/>
      <c r="AH2405" s="62"/>
    </row>
    <row r="2406" spans="14:34">
      <c r="N2406" s="415"/>
      <c r="O2406" s="417"/>
      <c r="P2406" s="415"/>
      <c r="Q2406" s="418"/>
      <c r="R2406" s="62"/>
      <c r="S2406" s="62"/>
      <c r="T2406" s="62"/>
      <c r="U2406" s="62"/>
      <c r="V2406" s="417"/>
      <c r="W2406" s="62"/>
      <c r="X2406" s="415"/>
      <c r="Y2406" s="417"/>
      <c r="Z2406" s="415"/>
      <c r="AA2406" s="417"/>
      <c r="AB2406" s="62"/>
      <c r="AC2406" s="62"/>
      <c r="AD2406" s="62"/>
      <c r="AE2406" s="62"/>
      <c r="AF2406" s="62"/>
      <c r="AG2406" s="62"/>
      <c r="AH2406" s="62"/>
    </row>
    <row r="2407" spans="14:34">
      <c r="N2407" s="415"/>
      <c r="O2407" s="417"/>
      <c r="P2407" s="415"/>
      <c r="Q2407" s="418"/>
      <c r="R2407" s="62"/>
      <c r="S2407" s="62"/>
      <c r="T2407" s="62"/>
      <c r="U2407" s="62"/>
      <c r="V2407" s="417"/>
      <c r="W2407" s="62"/>
      <c r="X2407" s="415"/>
      <c r="Y2407" s="417"/>
      <c r="Z2407" s="415"/>
      <c r="AA2407" s="417"/>
      <c r="AB2407" s="62"/>
      <c r="AC2407" s="62"/>
      <c r="AD2407" s="62"/>
      <c r="AE2407" s="62"/>
      <c r="AF2407" s="62"/>
      <c r="AG2407" s="62"/>
      <c r="AH2407" s="62"/>
    </row>
    <row r="2408" spans="14:34">
      <c r="N2408" s="415"/>
      <c r="O2408" s="417"/>
      <c r="P2408" s="415"/>
      <c r="Q2408" s="418"/>
      <c r="R2408" s="62"/>
      <c r="S2408" s="62"/>
      <c r="T2408" s="62"/>
      <c r="U2408" s="62"/>
      <c r="V2408" s="417"/>
      <c r="W2408" s="62"/>
      <c r="X2408" s="415"/>
      <c r="Y2408" s="417"/>
      <c r="Z2408" s="415"/>
      <c r="AA2408" s="417"/>
      <c r="AB2408" s="62"/>
      <c r="AC2408" s="62"/>
      <c r="AD2408" s="62"/>
      <c r="AE2408" s="62"/>
      <c r="AF2408" s="62"/>
      <c r="AG2408" s="62"/>
      <c r="AH2408" s="62"/>
    </row>
    <row r="2409" spans="14:34">
      <c r="N2409" s="415"/>
      <c r="O2409" s="417"/>
      <c r="P2409" s="415"/>
      <c r="Q2409" s="418"/>
      <c r="R2409" s="62"/>
      <c r="S2409" s="62"/>
      <c r="T2409" s="62"/>
      <c r="U2409" s="62"/>
      <c r="V2409" s="417"/>
      <c r="W2409" s="62"/>
      <c r="X2409" s="415"/>
      <c r="Y2409" s="417"/>
      <c r="Z2409" s="415"/>
      <c r="AA2409" s="417"/>
      <c r="AB2409" s="62"/>
      <c r="AC2409" s="62"/>
      <c r="AD2409" s="62"/>
      <c r="AE2409" s="62"/>
      <c r="AF2409" s="62"/>
      <c r="AG2409" s="62"/>
      <c r="AH2409" s="62"/>
    </row>
    <row r="2410" spans="14:34">
      <c r="N2410" s="415"/>
      <c r="O2410" s="417"/>
      <c r="P2410" s="415"/>
      <c r="Q2410" s="418"/>
      <c r="R2410" s="62"/>
      <c r="S2410" s="62"/>
      <c r="T2410" s="62"/>
      <c r="U2410" s="62"/>
      <c r="V2410" s="417"/>
      <c r="W2410" s="62"/>
      <c r="X2410" s="415"/>
      <c r="Y2410" s="417"/>
      <c r="Z2410" s="415"/>
      <c r="AA2410" s="417"/>
      <c r="AB2410" s="62"/>
      <c r="AC2410" s="62"/>
      <c r="AD2410" s="62"/>
      <c r="AE2410" s="62"/>
      <c r="AF2410" s="62"/>
      <c r="AG2410" s="62"/>
      <c r="AH2410" s="62"/>
    </row>
    <row r="2411" spans="14:34">
      <c r="N2411" s="415"/>
      <c r="O2411" s="417"/>
      <c r="P2411" s="415"/>
      <c r="Q2411" s="418"/>
      <c r="R2411" s="62"/>
      <c r="S2411" s="62"/>
      <c r="T2411" s="62"/>
      <c r="U2411" s="62"/>
      <c r="V2411" s="417"/>
      <c r="W2411" s="62"/>
      <c r="X2411" s="415"/>
      <c r="Y2411" s="417"/>
      <c r="Z2411" s="415"/>
      <c r="AA2411" s="417"/>
      <c r="AB2411" s="62"/>
      <c r="AC2411" s="62"/>
      <c r="AD2411" s="62"/>
      <c r="AE2411" s="62"/>
      <c r="AF2411" s="62"/>
      <c r="AG2411" s="62"/>
      <c r="AH2411" s="62"/>
    </row>
    <row r="2412" spans="14:34">
      <c r="N2412" s="415"/>
      <c r="O2412" s="417"/>
      <c r="P2412" s="415"/>
      <c r="Q2412" s="418"/>
      <c r="R2412" s="62"/>
      <c r="S2412" s="62"/>
      <c r="T2412" s="62"/>
      <c r="U2412" s="62"/>
      <c r="V2412" s="417"/>
      <c r="W2412" s="62"/>
      <c r="X2412" s="415"/>
      <c r="Y2412" s="417"/>
      <c r="Z2412" s="415"/>
      <c r="AA2412" s="417"/>
      <c r="AB2412" s="62"/>
      <c r="AC2412" s="62"/>
      <c r="AD2412" s="62"/>
      <c r="AE2412" s="62"/>
      <c r="AF2412" s="62"/>
      <c r="AG2412" s="62"/>
      <c r="AH2412" s="62"/>
    </row>
    <row r="2413" spans="14:34">
      <c r="N2413" s="415"/>
      <c r="O2413" s="417"/>
      <c r="P2413" s="415"/>
      <c r="Q2413" s="418"/>
      <c r="R2413" s="62"/>
      <c r="S2413" s="62"/>
      <c r="T2413" s="62"/>
      <c r="U2413" s="62"/>
      <c r="V2413" s="417"/>
      <c r="W2413" s="62"/>
      <c r="X2413" s="415"/>
      <c r="Y2413" s="417"/>
      <c r="Z2413" s="415"/>
      <c r="AA2413" s="417"/>
      <c r="AB2413" s="62"/>
      <c r="AC2413" s="62"/>
      <c r="AD2413" s="62"/>
      <c r="AE2413" s="62"/>
      <c r="AF2413" s="62"/>
      <c r="AG2413" s="62"/>
      <c r="AH2413" s="62"/>
    </row>
    <row r="2414" spans="14:34">
      <c r="N2414" s="415"/>
      <c r="O2414" s="417"/>
      <c r="P2414" s="415"/>
      <c r="Q2414" s="418"/>
      <c r="R2414" s="62"/>
      <c r="S2414" s="62"/>
      <c r="T2414" s="62"/>
      <c r="U2414" s="62"/>
      <c r="V2414" s="417"/>
      <c r="W2414" s="62"/>
      <c r="X2414" s="415"/>
      <c r="Y2414" s="417"/>
      <c r="Z2414" s="415"/>
      <c r="AA2414" s="417"/>
      <c r="AB2414" s="62"/>
      <c r="AC2414" s="62"/>
      <c r="AD2414" s="62"/>
      <c r="AE2414" s="62"/>
      <c r="AF2414" s="62"/>
      <c r="AG2414" s="62"/>
      <c r="AH2414" s="62"/>
    </row>
    <row r="2415" spans="14:34">
      <c r="N2415" s="415"/>
      <c r="O2415" s="417"/>
      <c r="P2415" s="415"/>
      <c r="Q2415" s="418"/>
      <c r="R2415" s="62"/>
      <c r="S2415" s="62"/>
      <c r="T2415" s="62"/>
      <c r="U2415" s="62"/>
      <c r="V2415" s="417"/>
      <c r="W2415" s="62"/>
      <c r="X2415" s="415"/>
      <c r="Y2415" s="417"/>
      <c r="Z2415" s="415"/>
      <c r="AA2415" s="417"/>
      <c r="AB2415" s="62"/>
      <c r="AC2415" s="62"/>
      <c r="AD2415" s="62"/>
      <c r="AE2415" s="62"/>
      <c r="AF2415" s="62"/>
      <c r="AG2415" s="62"/>
      <c r="AH2415" s="62"/>
    </row>
    <row r="2416" spans="14:34">
      <c r="N2416" s="415"/>
      <c r="O2416" s="417"/>
      <c r="P2416" s="415"/>
      <c r="Q2416" s="418"/>
      <c r="R2416" s="62"/>
      <c r="S2416" s="62"/>
      <c r="T2416" s="62"/>
      <c r="U2416" s="62"/>
      <c r="V2416" s="417"/>
      <c r="W2416" s="62"/>
      <c r="X2416" s="415"/>
      <c r="Y2416" s="417"/>
      <c r="Z2416" s="415"/>
      <c r="AA2416" s="417"/>
      <c r="AB2416" s="62"/>
      <c r="AC2416" s="62"/>
      <c r="AD2416" s="62"/>
      <c r="AE2416" s="62"/>
      <c r="AF2416" s="62"/>
      <c r="AG2416" s="62"/>
      <c r="AH2416" s="62"/>
    </row>
    <row r="2417" spans="14:34">
      <c r="N2417" s="415"/>
      <c r="O2417" s="417"/>
      <c r="P2417" s="415"/>
      <c r="Q2417" s="418"/>
      <c r="R2417" s="62"/>
      <c r="S2417" s="62"/>
      <c r="T2417" s="62"/>
      <c r="U2417" s="62"/>
      <c r="V2417" s="417"/>
      <c r="W2417" s="62"/>
      <c r="X2417" s="415"/>
      <c r="Y2417" s="417"/>
      <c r="Z2417" s="415"/>
      <c r="AA2417" s="417"/>
      <c r="AB2417" s="62"/>
      <c r="AC2417" s="62"/>
      <c r="AD2417" s="62"/>
      <c r="AE2417" s="62"/>
      <c r="AF2417" s="62"/>
      <c r="AG2417" s="62"/>
      <c r="AH2417" s="62"/>
    </row>
    <row r="2418" spans="14:34">
      <c r="N2418" s="415"/>
      <c r="O2418" s="417"/>
      <c r="P2418" s="415"/>
      <c r="Q2418" s="418"/>
      <c r="R2418" s="62"/>
      <c r="S2418" s="62"/>
      <c r="T2418" s="62"/>
      <c r="U2418" s="62"/>
      <c r="V2418" s="417"/>
      <c r="W2418" s="62"/>
      <c r="X2418" s="415"/>
      <c r="Y2418" s="417"/>
      <c r="Z2418" s="415"/>
      <c r="AA2418" s="417"/>
      <c r="AB2418" s="62"/>
      <c r="AC2418" s="62"/>
      <c r="AD2418" s="62"/>
      <c r="AE2418" s="62"/>
      <c r="AF2418" s="62"/>
      <c r="AG2418" s="62"/>
      <c r="AH2418" s="62"/>
    </row>
    <row r="2419" spans="14:34">
      <c r="N2419" s="415"/>
      <c r="O2419" s="417"/>
      <c r="P2419" s="415"/>
      <c r="Q2419" s="418"/>
      <c r="R2419" s="62"/>
      <c r="S2419" s="62"/>
      <c r="T2419" s="62"/>
      <c r="U2419" s="62"/>
      <c r="V2419" s="417"/>
      <c r="W2419" s="62"/>
      <c r="X2419" s="415"/>
      <c r="Y2419" s="417"/>
      <c r="Z2419" s="415"/>
      <c r="AA2419" s="417"/>
      <c r="AB2419" s="62"/>
      <c r="AC2419" s="62"/>
      <c r="AD2419" s="62"/>
      <c r="AE2419" s="62"/>
      <c r="AF2419" s="62"/>
      <c r="AG2419" s="62"/>
      <c r="AH2419" s="62"/>
    </row>
    <row r="2420" spans="14:34">
      <c r="N2420" s="415"/>
      <c r="O2420" s="417"/>
      <c r="P2420" s="415"/>
      <c r="Q2420" s="418"/>
      <c r="R2420" s="62"/>
      <c r="S2420" s="62"/>
      <c r="T2420" s="62"/>
      <c r="U2420" s="62"/>
      <c r="V2420" s="417"/>
      <c r="W2420" s="62"/>
      <c r="X2420" s="415"/>
      <c r="Y2420" s="417"/>
      <c r="Z2420" s="415"/>
      <c r="AA2420" s="417"/>
      <c r="AB2420" s="62"/>
      <c r="AC2420" s="62"/>
      <c r="AD2420" s="62"/>
      <c r="AE2420" s="62"/>
      <c r="AF2420" s="62"/>
      <c r="AG2420" s="62"/>
      <c r="AH2420" s="62"/>
    </row>
    <row r="2421" spans="14:34">
      <c r="N2421" s="415"/>
      <c r="O2421" s="417"/>
      <c r="P2421" s="415"/>
      <c r="Q2421" s="418"/>
      <c r="R2421" s="62"/>
      <c r="S2421" s="62"/>
      <c r="T2421" s="62"/>
      <c r="U2421" s="62"/>
      <c r="V2421" s="417"/>
      <c r="W2421" s="62"/>
      <c r="X2421" s="415"/>
      <c r="Y2421" s="417"/>
      <c r="Z2421" s="415"/>
      <c r="AA2421" s="417"/>
      <c r="AB2421" s="62"/>
      <c r="AC2421" s="62"/>
      <c r="AD2421" s="62"/>
      <c r="AE2421" s="62"/>
      <c r="AF2421" s="62"/>
      <c r="AG2421" s="62"/>
      <c r="AH2421" s="62"/>
    </row>
    <row r="2422" spans="14:34">
      <c r="N2422" s="415"/>
      <c r="O2422" s="417"/>
      <c r="P2422" s="415"/>
      <c r="Q2422" s="418"/>
      <c r="R2422" s="62"/>
      <c r="S2422" s="62"/>
      <c r="T2422" s="62"/>
      <c r="U2422" s="62"/>
      <c r="V2422" s="417"/>
      <c r="W2422" s="62"/>
      <c r="X2422" s="415"/>
      <c r="Y2422" s="417"/>
      <c r="Z2422" s="415"/>
      <c r="AA2422" s="417"/>
      <c r="AB2422" s="62"/>
      <c r="AC2422" s="62"/>
      <c r="AD2422" s="62"/>
      <c r="AE2422" s="62"/>
      <c r="AF2422" s="62"/>
      <c r="AG2422" s="62"/>
      <c r="AH2422" s="62"/>
    </row>
    <row r="2423" spans="14:34">
      <c r="N2423" s="415"/>
      <c r="O2423" s="417"/>
      <c r="P2423" s="415"/>
      <c r="Q2423" s="418"/>
      <c r="R2423" s="62"/>
      <c r="S2423" s="62"/>
      <c r="T2423" s="62"/>
      <c r="U2423" s="62"/>
      <c r="V2423" s="417"/>
      <c r="W2423" s="62"/>
      <c r="X2423" s="415"/>
      <c r="Y2423" s="417"/>
      <c r="Z2423" s="415"/>
      <c r="AA2423" s="417"/>
      <c r="AB2423" s="62"/>
      <c r="AC2423" s="62"/>
      <c r="AD2423" s="62"/>
      <c r="AE2423" s="62"/>
      <c r="AF2423" s="62"/>
      <c r="AG2423" s="62"/>
      <c r="AH2423" s="62"/>
    </row>
    <row r="2424" spans="14:34">
      <c r="N2424" s="415"/>
      <c r="O2424" s="417"/>
      <c r="P2424" s="415"/>
      <c r="Q2424" s="418"/>
      <c r="R2424" s="62"/>
      <c r="S2424" s="62"/>
      <c r="T2424" s="62"/>
      <c r="U2424" s="62"/>
      <c r="V2424" s="417"/>
      <c r="W2424" s="62"/>
      <c r="X2424" s="415"/>
      <c r="Y2424" s="417"/>
      <c r="Z2424" s="415"/>
      <c r="AA2424" s="417"/>
      <c r="AB2424" s="62"/>
      <c r="AC2424" s="62"/>
      <c r="AD2424" s="62"/>
      <c r="AE2424" s="62"/>
      <c r="AF2424" s="62"/>
      <c r="AG2424" s="62"/>
      <c r="AH2424" s="62"/>
    </row>
    <row r="2425" spans="14:34">
      <c r="N2425" s="415"/>
      <c r="O2425" s="417"/>
      <c r="P2425" s="415"/>
      <c r="Q2425" s="418"/>
      <c r="R2425" s="62"/>
      <c r="S2425" s="62"/>
      <c r="T2425" s="62"/>
      <c r="U2425" s="62"/>
      <c r="V2425" s="417"/>
      <c r="W2425" s="62"/>
      <c r="X2425" s="415"/>
      <c r="Y2425" s="417"/>
      <c r="Z2425" s="415"/>
      <c r="AA2425" s="417"/>
      <c r="AB2425" s="62"/>
      <c r="AC2425" s="62"/>
      <c r="AD2425" s="62"/>
      <c r="AE2425" s="62"/>
      <c r="AF2425" s="62"/>
      <c r="AG2425" s="62"/>
      <c r="AH2425" s="62"/>
    </row>
    <row r="2426" spans="14:34">
      <c r="N2426" s="415"/>
      <c r="O2426" s="417"/>
      <c r="P2426" s="415"/>
      <c r="Q2426" s="418"/>
      <c r="R2426" s="62"/>
      <c r="S2426" s="62"/>
      <c r="T2426" s="62"/>
      <c r="U2426" s="62"/>
      <c r="V2426" s="417"/>
      <c r="W2426" s="62"/>
      <c r="X2426" s="415"/>
      <c r="Y2426" s="417"/>
      <c r="Z2426" s="415"/>
      <c r="AA2426" s="417"/>
      <c r="AB2426" s="62"/>
      <c r="AC2426" s="62"/>
      <c r="AD2426" s="62"/>
      <c r="AE2426" s="62"/>
      <c r="AF2426" s="62"/>
      <c r="AG2426" s="62"/>
      <c r="AH2426" s="62"/>
    </row>
    <row r="2427" spans="14:34">
      <c r="N2427" s="415"/>
      <c r="O2427" s="417"/>
      <c r="P2427" s="415"/>
      <c r="Q2427" s="418"/>
      <c r="R2427" s="62"/>
      <c r="S2427" s="62"/>
      <c r="T2427" s="62"/>
      <c r="U2427" s="62"/>
      <c r="V2427" s="417"/>
      <c r="W2427" s="62"/>
      <c r="X2427" s="415"/>
      <c r="Y2427" s="417"/>
      <c r="Z2427" s="415"/>
      <c r="AA2427" s="417"/>
      <c r="AB2427" s="62"/>
      <c r="AC2427" s="62"/>
      <c r="AD2427" s="62"/>
      <c r="AE2427" s="62"/>
      <c r="AF2427" s="62"/>
      <c r="AG2427" s="62"/>
      <c r="AH2427" s="62"/>
    </row>
    <row r="2428" spans="14:34">
      <c r="N2428" s="415"/>
      <c r="O2428" s="417"/>
      <c r="P2428" s="415"/>
      <c r="Q2428" s="418"/>
      <c r="R2428" s="62"/>
      <c r="S2428" s="62"/>
      <c r="T2428" s="62"/>
      <c r="U2428" s="62"/>
      <c r="V2428" s="417"/>
      <c r="W2428" s="62"/>
      <c r="X2428" s="415"/>
      <c r="Y2428" s="417"/>
      <c r="Z2428" s="415"/>
      <c r="AA2428" s="417"/>
      <c r="AB2428" s="62"/>
      <c r="AC2428" s="62"/>
      <c r="AD2428" s="62"/>
      <c r="AE2428" s="62"/>
      <c r="AF2428" s="62"/>
      <c r="AG2428" s="62"/>
      <c r="AH2428" s="62"/>
    </row>
    <row r="2429" spans="14:34">
      <c r="N2429" s="415"/>
      <c r="O2429" s="417"/>
      <c r="P2429" s="415"/>
      <c r="Q2429" s="418"/>
      <c r="R2429" s="62"/>
      <c r="S2429" s="62"/>
      <c r="T2429" s="62"/>
      <c r="U2429" s="62"/>
      <c r="V2429" s="417"/>
      <c r="W2429" s="62"/>
      <c r="X2429" s="415"/>
      <c r="Y2429" s="417"/>
      <c r="Z2429" s="415"/>
      <c r="AA2429" s="417"/>
      <c r="AB2429" s="62"/>
      <c r="AC2429" s="62"/>
      <c r="AD2429" s="62"/>
      <c r="AE2429" s="62"/>
      <c r="AF2429" s="62"/>
      <c r="AG2429" s="62"/>
      <c r="AH2429" s="62"/>
    </row>
    <row r="2430" spans="14:34">
      <c r="N2430" s="415"/>
      <c r="O2430" s="417"/>
      <c r="P2430" s="415"/>
      <c r="Q2430" s="418"/>
      <c r="R2430" s="62"/>
      <c r="S2430" s="62"/>
      <c r="T2430" s="62"/>
      <c r="U2430" s="62"/>
      <c r="V2430" s="417"/>
      <c r="W2430" s="62"/>
      <c r="X2430" s="415"/>
      <c r="Y2430" s="417"/>
      <c r="Z2430" s="415"/>
      <c r="AA2430" s="417"/>
      <c r="AB2430" s="62"/>
      <c r="AC2430" s="62"/>
      <c r="AD2430" s="62"/>
      <c r="AE2430" s="62"/>
      <c r="AF2430" s="62"/>
      <c r="AG2430" s="62"/>
      <c r="AH2430" s="62"/>
    </row>
    <row r="2431" spans="14:34">
      <c r="N2431" s="415"/>
      <c r="O2431" s="417"/>
      <c r="P2431" s="415"/>
      <c r="Q2431" s="418"/>
      <c r="R2431" s="62"/>
      <c r="S2431" s="62"/>
      <c r="T2431" s="62"/>
      <c r="U2431" s="62"/>
      <c r="V2431" s="417"/>
      <c r="W2431" s="62"/>
      <c r="X2431" s="415"/>
      <c r="Y2431" s="417"/>
      <c r="Z2431" s="415"/>
      <c r="AA2431" s="417"/>
      <c r="AB2431" s="62"/>
      <c r="AC2431" s="62"/>
      <c r="AD2431" s="62"/>
      <c r="AE2431" s="62"/>
      <c r="AF2431" s="62"/>
      <c r="AG2431" s="62"/>
      <c r="AH2431" s="62"/>
    </row>
    <row r="2432" spans="14:34">
      <c r="N2432" s="415"/>
      <c r="O2432" s="417"/>
      <c r="P2432" s="415"/>
      <c r="Q2432" s="418"/>
      <c r="R2432" s="62"/>
      <c r="S2432" s="62"/>
      <c r="T2432" s="62"/>
      <c r="U2432" s="62"/>
      <c r="V2432" s="417"/>
      <c r="W2432" s="62"/>
      <c r="X2432" s="415"/>
      <c r="Y2432" s="417"/>
      <c r="Z2432" s="415"/>
      <c r="AA2432" s="417"/>
      <c r="AB2432" s="62"/>
      <c r="AC2432" s="62"/>
      <c r="AD2432" s="62"/>
      <c r="AE2432" s="62"/>
      <c r="AF2432" s="62"/>
      <c r="AG2432" s="62"/>
      <c r="AH2432" s="62"/>
    </row>
    <row r="2433" spans="14:34">
      <c r="N2433" s="415"/>
      <c r="O2433" s="417"/>
      <c r="P2433" s="415"/>
      <c r="Q2433" s="418"/>
      <c r="R2433" s="62"/>
      <c r="S2433" s="62"/>
      <c r="T2433" s="62"/>
      <c r="U2433" s="62"/>
      <c r="V2433" s="417"/>
      <c r="W2433" s="62"/>
      <c r="X2433" s="415"/>
      <c r="Y2433" s="417"/>
      <c r="Z2433" s="415"/>
      <c r="AA2433" s="417"/>
      <c r="AB2433" s="62"/>
      <c r="AC2433" s="62"/>
      <c r="AD2433" s="62"/>
      <c r="AE2433" s="62"/>
      <c r="AF2433" s="62"/>
      <c r="AG2433" s="62"/>
      <c r="AH2433" s="62"/>
    </row>
    <row r="2434" spans="14:34">
      <c r="N2434" s="415"/>
      <c r="O2434" s="417"/>
      <c r="P2434" s="415"/>
      <c r="Q2434" s="418"/>
      <c r="R2434" s="62"/>
      <c r="S2434" s="62"/>
      <c r="T2434" s="62"/>
      <c r="U2434" s="62"/>
      <c r="V2434" s="417"/>
      <c r="W2434" s="62"/>
      <c r="X2434" s="415"/>
      <c r="Y2434" s="417"/>
      <c r="Z2434" s="415"/>
      <c r="AA2434" s="417"/>
      <c r="AB2434" s="62"/>
      <c r="AC2434" s="62"/>
      <c r="AD2434" s="62"/>
      <c r="AE2434" s="62"/>
      <c r="AF2434" s="62"/>
      <c r="AG2434" s="62"/>
      <c r="AH2434" s="62"/>
    </row>
    <row r="2435" spans="14:34">
      <c r="N2435" s="415"/>
      <c r="O2435" s="417"/>
      <c r="P2435" s="415"/>
      <c r="Q2435" s="418"/>
      <c r="R2435" s="62"/>
      <c r="S2435" s="62"/>
      <c r="T2435" s="62"/>
      <c r="U2435" s="62"/>
      <c r="V2435" s="417"/>
      <c r="W2435" s="62"/>
      <c r="X2435" s="415"/>
      <c r="Y2435" s="417"/>
      <c r="Z2435" s="415"/>
      <c r="AA2435" s="417"/>
      <c r="AB2435" s="62"/>
      <c r="AC2435" s="62"/>
      <c r="AD2435" s="62"/>
      <c r="AE2435" s="62"/>
      <c r="AF2435" s="62"/>
      <c r="AG2435" s="62"/>
      <c r="AH2435" s="62"/>
    </row>
    <row r="2436" spans="14:34">
      <c r="N2436" s="415"/>
      <c r="O2436" s="417"/>
      <c r="P2436" s="415"/>
      <c r="Q2436" s="418"/>
      <c r="R2436" s="62"/>
      <c r="S2436" s="62"/>
      <c r="T2436" s="62"/>
      <c r="U2436" s="62"/>
      <c r="V2436" s="417"/>
      <c r="W2436" s="62"/>
      <c r="X2436" s="415"/>
      <c r="Y2436" s="417"/>
      <c r="Z2436" s="415"/>
      <c r="AA2436" s="417"/>
      <c r="AB2436" s="62"/>
      <c r="AC2436" s="62"/>
      <c r="AD2436" s="62"/>
      <c r="AE2436" s="62"/>
      <c r="AF2436" s="62"/>
      <c r="AG2436" s="62"/>
      <c r="AH2436" s="62"/>
    </row>
    <row r="2437" spans="14:34">
      <c r="N2437" s="415"/>
      <c r="O2437" s="417"/>
      <c r="P2437" s="415"/>
      <c r="Q2437" s="418"/>
      <c r="R2437" s="62"/>
      <c r="S2437" s="62"/>
      <c r="T2437" s="62"/>
      <c r="U2437" s="62"/>
      <c r="V2437" s="417"/>
      <c r="W2437" s="62"/>
      <c r="X2437" s="415"/>
      <c r="Y2437" s="417"/>
      <c r="Z2437" s="415"/>
      <c r="AA2437" s="417"/>
      <c r="AB2437" s="62"/>
      <c r="AC2437" s="62"/>
      <c r="AD2437" s="62"/>
      <c r="AE2437" s="62"/>
      <c r="AF2437" s="62"/>
      <c r="AG2437" s="62"/>
      <c r="AH2437" s="62"/>
    </row>
    <row r="2438" spans="14:34">
      <c r="N2438" s="415"/>
      <c r="O2438" s="417"/>
      <c r="P2438" s="415"/>
      <c r="Q2438" s="418"/>
      <c r="R2438" s="62"/>
      <c r="S2438" s="62"/>
      <c r="T2438" s="62"/>
      <c r="U2438" s="62"/>
      <c r="V2438" s="417"/>
      <c r="W2438" s="62"/>
      <c r="X2438" s="415"/>
      <c r="Y2438" s="417"/>
      <c r="Z2438" s="415"/>
      <c r="AA2438" s="417"/>
      <c r="AB2438" s="62"/>
      <c r="AC2438" s="62"/>
      <c r="AD2438" s="62"/>
      <c r="AE2438" s="62"/>
      <c r="AF2438" s="62"/>
      <c r="AG2438" s="62"/>
      <c r="AH2438" s="62"/>
    </row>
    <row r="2439" spans="14:34">
      <c r="N2439" s="415"/>
      <c r="O2439" s="417"/>
      <c r="P2439" s="415"/>
      <c r="Q2439" s="418"/>
      <c r="R2439" s="62"/>
      <c r="S2439" s="62"/>
      <c r="T2439" s="62"/>
      <c r="U2439" s="62"/>
      <c r="V2439" s="417"/>
      <c r="W2439" s="62"/>
      <c r="X2439" s="415"/>
      <c r="Y2439" s="417"/>
      <c r="Z2439" s="415"/>
      <c r="AA2439" s="417"/>
      <c r="AB2439" s="62"/>
      <c r="AC2439" s="62"/>
      <c r="AD2439" s="62"/>
      <c r="AE2439" s="62"/>
      <c r="AF2439" s="62"/>
      <c r="AG2439" s="62"/>
      <c r="AH2439" s="62"/>
    </row>
    <row r="2440" spans="14:34">
      <c r="N2440" s="415"/>
      <c r="O2440" s="417"/>
      <c r="P2440" s="415"/>
      <c r="Q2440" s="418"/>
      <c r="R2440" s="62"/>
      <c r="S2440" s="62"/>
      <c r="T2440" s="62"/>
      <c r="U2440" s="62"/>
      <c r="V2440" s="417"/>
      <c r="W2440" s="62"/>
      <c r="X2440" s="415"/>
      <c r="Y2440" s="417"/>
      <c r="Z2440" s="415"/>
      <c r="AA2440" s="417"/>
      <c r="AB2440" s="62"/>
      <c r="AC2440" s="62"/>
      <c r="AD2440" s="62"/>
      <c r="AE2440" s="62"/>
      <c r="AF2440" s="62"/>
      <c r="AG2440" s="62"/>
      <c r="AH2440" s="62"/>
    </row>
    <row r="2441" spans="14:34">
      <c r="N2441" s="415"/>
      <c r="O2441" s="417"/>
      <c r="P2441" s="415"/>
      <c r="Q2441" s="418"/>
      <c r="R2441" s="62"/>
      <c r="S2441" s="62"/>
      <c r="T2441" s="62"/>
      <c r="U2441" s="62"/>
      <c r="V2441" s="417"/>
      <c r="W2441" s="62"/>
      <c r="X2441" s="415"/>
      <c r="Y2441" s="417"/>
      <c r="Z2441" s="415"/>
      <c r="AA2441" s="417"/>
      <c r="AB2441" s="62"/>
      <c r="AC2441" s="62"/>
      <c r="AD2441" s="62"/>
      <c r="AE2441" s="62"/>
      <c r="AF2441" s="62"/>
      <c r="AG2441" s="62"/>
      <c r="AH2441" s="62"/>
    </row>
    <row r="2442" spans="14:34">
      <c r="N2442" s="415"/>
      <c r="O2442" s="417"/>
      <c r="P2442" s="415"/>
      <c r="Q2442" s="418"/>
      <c r="R2442" s="62"/>
      <c r="S2442" s="62"/>
      <c r="T2442" s="62"/>
      <c r="U2442" s="62"/>
      <c r="V2442" s="417"/>
      <c r="W2442" s="62"/>
      <c r="X2442" s="415"/>
      <c r="Y2442" s="417"/>
      <c r="Z2442" s="415"/>
      <c r="AA2442" s="417"/>
      <c r="AB2442" s="62"/>
      <c r="AC2442" s="62"/>
      <c r="AD2442" s="62"/>
      <c r="AE2442" s="62"/>
      <c r="AF2442" s="62"/>
      <c r="AG2442" s="62"/>
      <c r="AH2442" s="62"/>
    </row>
    <row r="2443" spans="14:34">
      <c r="N2443" s="415"/>
      <c r="O2443" s="417"/>
      <c r="P2443" s="415"/>
      <c r="Q2443" s="418"/>
      <c r="R2443" s="62"/>
      <c r="S2443" s="62"/>
      <c r="T2443" s="62"/>
      <c r="U2443" s="62"/>
      <c r="V2443" s="417"/>
      <c r="W2443" s="62"/>
      <c r="X2443" s="415"/>
      <c r="Y2443" s="417"/>
      <c r="Z2443" s="415"/>
      <c r="AA2443" s="417"/>
      <c r="AB2443" s="62"/>
      <c r="AC2443" s="62"/>
      <c r="AD2443" s="62"/>
      <c r="AE2443" s="62"/>
      <c r="AF2443" s="62"/>
      <c r="AG2443" s="62"/>
      <c r="AH2443" s="62"/>
    </row>
    <row r="2444" spans="14:34">
      <c r="N2444" s="415"/>
      <c r="O2444" s="417"/>
      <c r="P2444" s="415"/>
      <c r="Q2444" s="418"/>
      <c r="R2444" s="62"/>
      <c r="S2444" s="62"/>
      <c r="T2444" s="62"/>
      <c r="U2444" s="62"/>
      <c r="V2444" s="417"/>
      <c r="W2444" s="62"/>
      <c r="X2444" s="415"/>
      <c r="Y2444" s="417"/>
      <c r="Z2444" s="415"/>
      <c r="AA2444" s="417"/>
      <c r="AB2444" s="62"/>
      <c r="AC2444" s="62"/>
      <c r="AD2444" s="62"/>
      <c r="AE2444" s="62"/>
      <c r="AF2444" s="62"/>
      <c r="AG2444" s="62"/>
      <c r="AH2444" s="62"/>
    </row>
    <row r="2445" spans="14:34">
      <c r="N2445" s="415"/>
      <c r="O2445" s="417"/>
      <c r="P2445" s="415"/>
      <c r="Q2445" s="418"/>
      <c r="R2445" s="62"/>
      <c r="S2445" s="62"/>
      <c r="T2445" s="62"/>
      <c r="U2445" s="62"/>
      <c r="V2445" s="417"/>
      <c r="W2445" s="62"/>
      <c r="X2445" s="415"/>
      <c r="Y2445" s="417"/>
      <c r="Z2445" s="415"/>
      <c r="AA2445" s="417"/>
      <c r="AB2445" s="62"/>
      <c r="AC2445" s="62"/>
      <c r="AD2445" s="62"/>
      <c r="AE2445" s="62"/>
      <c r="AF2445" s="62"/>
      <c r="AG2445" s="62"/>
      <c r="AH2445" s="62"/>
    </row>
    <row r="2446" spans="14:34">
      <c r="N2446" s="415"/>
      <c r="O2446" s="417"/>
      <c r="P2446" s="415"/>
      <c r="Q2446" s="418"/>
      <c r="R2446" s="62"/>
      <c r="S2446" s="62"/>
      <c r="T2446" s="62"/>
      <c r="U2446" s="62"/>
      <c r="V2446" s="417"/>
      <c r="W2446" s="62"/>
      <c r="X2446" s="415"/>
      <c r="Y2446" s="417"/>
      <c r="Z2446" s="415"/>
      <c r="AA2446" s="417"/>
      <c r="AB2446" s="62"/>
      <c r="AC2446" s="62"/>
      <c r="AD2446" s="62"/>
      <c r="AE2446" s="62"/>
      <c r="AF2446" s="62"/>
      <c r="AG2446" s="62"/>
      <c r="AH2446" s="62"/>
    </row>
    <row r="2447" spans="14:34">
      <c r="N2447" s="415"/>
      <c r="O2447" s="417"/>
      <c r="P2447" s="415"/>
      <c r="Q2447" s="418"/>
      <c r="R2447" s="62"/>
      <c r="S2447" s="62"/>
      <c r="T2447" s="62"/>
      <c r="U2447" s="62"/>
      <c r="V2447" s="417"/>
      <c r="W2447" s="62"/>
      <c r="X2447" s="415"/>
      <c r="Y2447" s="417"/>
      <c r="Z2447" s="415"/>
      <c r="AA2447" s="417"/>
      <c r="AB2447" s="62"/>
      <c r="AC2447" s="62"/>
      <c r="AD2447" s="62"/>
      <c r="AE2447" s="62"/>
      <c r="AF2447" s="62"/>
      <c r="AG2447" s="62"/>
      <c r="AH2447" s="62"/>
    </row>
    <row r="2448" spans="14:34">
      <c r="N2448" s="415"/>
      <c r="O2448" s="417"/>
      <c r="P2448" s="415"/>
      <c r="Q2448" s="418"/>
      <c r="R2448" s="62"/>
      <c r="S2448" s="62"/>
      <c r="T2448" s="62"/>
      <c r="U2448" s="62"/>
      <c r="V2448" s="417"/>
      <c r="W2448" s="62"/>
      <c r="X2448" s="415"/>
      <c r="Y2448" s="417"/>
      <c r="Z2448" s="415"/>
      <c r="AA2448" s="417"/>
      <c r="AB2448" s="62"/>
      <c r="AC2448" s="62"/>
      <c r="AD2448" s="62"/>
      <c r="AE2448" s="62"/>
      <c r="AF2448" s="62"/>
      <c r="AG2448" s="62"/>
      <c r="AH2448" s="62"/>
    </row>
    <row r="2449" spans="14:34">
      <c r="N2449" s="415"/>
      <c r="O2449" s="417"/>
      <c r="P2449" s="415"/>
      <c r="Q2449" s="418"/>
      <c r="R2449" s="62"/>
      <c r="S2449" s="62"/>
      <c r="T2449" s="62"/>
      <c r="U2449" s="62"/>
      <c r="V2449" s="417"/>
      <c r="W2449" s="62"/>
      <c r="X2449" s="415"/>
      <c r="Y2449" s="417"/>
      <c r="Z2449" s="415"/>
      <c r="AA2449" s="417"/>
      <c r="AB2449" s="62"/>
      <c r="AC2449" s="62"/>
      <c r="AD2449" s="62"/>
      <c r="AE2449" s="62"/>
      <c r="AF2449" s="62"/>
      <c r="AG2449" s="62"/>
      <c r="AH2449" s="62"/>
    </row>
    <row r="2450" spans="14:34">
      <c r="N2450" s="415"/>
      <c r="O2450" s="417"/>
      <c r="P2450" s="415"/>
      <c r="Q2450" s="418"/>
      <c r="R2450" s="62"/>
      <c r="S2450" s="62"/>
      <c r="T2450" s="62"/>
      <c r="U2450" s="62"/>
      <c r="V2450" s="417"/>
      <c r="W2450" s="62"/>
      <c r="X2450" s="415"/>
      <c r="Y2450" s="417"/>
      <c r="Z2450" s="415"/>
      <c r="AA2450" s="417"/>
      <c r="AB2450" s="62"/>
      <c r="AC2450" s="62"/>
      <c r="AD2450" s="62"/>
      <c r="AE2450" s="62"/>
      <c r="AF2450" s="62"/>
      <c r="AG2450" s="62"/>
      <c r="AH2450" s="62"/>
    </row>
    <row r="2451" spans="14:34">
      <c r="N2451" s="415"/>
      <c r="O2451" s="417"/>
      <c r="P2451" s="415"/>
      <c r="Q2451" s="418"/>
      <c r="R2451" s="62"/>
      <c r="S2451" s="62"/>
      <c r="T2451" s="62"/>
      <c r="U2451" s="62"/>
      <c r="V2451" s="417"/>
      <c r="W2451" s="62"/>
      <c r="X2451" s="415"/>
      <c r="Y2451" s="417"/>
      <c r="Z2451" s="415"/>
      <c r="AA2451" s="417"/>
      <c r="AB2451" s="62"/>
      <c r="AC2451" s="62"/>
      <c r="AD2451" s="62"/>
      <c r="AE2451" s="62"/>
      <c r="AF2451" s="62"/>
      <c r="AG2451" s="62"/>
      <c r="AH2451" s="62"/>
    </row>
    <row r="2452" spans="14:34">
      <c r="N2452" s="415"/>
      <c r="O2452" s="417"/>
      <c r="P2452" s="415"/>
      <c r="Q2452" s="418"/>
      <c r="R2452" s="62"/>
      <c r="S2452" s="62"/>
      <c r="T2452" s="62"/>
      <c r="U2452" s="62"/>
      <c r="V2452" s="417"/>
      <c r="W2452" s="62"/>
      <c r="X2452" s="415"/>
      <c r="Y2452" s="417"/>
      <c r="Z2452" s="415"/>
      <c r="AA2452" s="417"/>
      <c r="AB2452" s="62"/>
      <c r="AC2452" s="62"/>
      <c r="AD2452" s="62"/>
      <c r="AE2452" s="62"/>
      <c r="AF2452" s="62"/>
      <c r="AG2452" s="62"/>
      <c r="AH2452" s="62"/>
    </row>
    <row r="2453" spans="14:34">
      <c r="N2453" s="415"/>
      <c r="O2453" s="417"/>
      <c r="P2453" s="415"/>
      <c r="Q2453" s="418"/>
      <c r="R2453" s="62"/>
      <c r="S2453" s="62"/>
      <c r="T2453" s="62"/>
      <c r="U2453" s="62"/>
      <c r="V2453" s="417"/>
      <c r="W2453" s="62"/>
      <c r="X2453" s="415"/>
      <c r="Y2453" s="417"/>
      <c r="Z2453" s="415"/>
      <c r="AA2453" s="417"/>
      <c r="AB2453" s="62"/>
      <c r="AC2453" s="62"/>
      <c r="AD2453" s="62"/>
      <c r="AE2453" s="62"/>
      <c r="AF2453" s="62"/>
      <c r="AG2453" s="62"/>
      <c r="AH2453" s="62"/>
    </row>
    <row r="2454" spans="14:34">
      <c r="N2454" s="415"/>
      <c r="O2454" s="417"/>
      <c r="P2454" s="415"/>
      <c r="Q2454" s="418"/>
      <c r="R2454" s="62"/>
      <c r="S2454" s="62"/>
      <c r="T2454" s="62"/>
      <c r="U2454" s="62"/>
      <c r="V2454" s="417"/>
      <c r="W2454" s="62"/>
      <c r="X2454" s="415"/>
      <c r="Y2454" s="417"/>
      <c r="Z2454" s="415"/>
      <c r="AA2454" s="417"/>
      <c r="AB2454" s="62"/>
      <c r="AC2454" s="62"/>
      <c r="AD2454" s="62"/>
      <c r="AE2454" s="62"/>
      <c r="AF2454" s="62"/>
      <c r="AG2454" s="62"/>
      <c r="AH2454" s="62"/>
    </row>
    <row r="2455" spans="14:34">
      <c r="N2455" s="415"/>
      <c r="O2455" s="417"/>
      <c r="P2455" s="415"/>
      <c r="Q2455" s="418"/>
      <c r="R2455" s="62"/>
      <c r="S2455" s="62"/>
      <c r="T2455" s="62"/>
      <c r="U2455" s="62"/>
      <c r="V2455" s="417"/>
      <c r="W2455" s="62"/>
      <c r="X2455" s="415"/>
      <c r="Y2455" s="417"/>
      <c r="Z2455" s="415"/>
      <c r="AA2455" s="417"/>
      <c r="AB2455" s="62"/>
      <c r="AC2455" s="62"/>
      <c r="AD2455" s="62"/>
      <c r="AE2455" s="62"/>
      <c r="AF2455" s="62"/>
      <c r="AG2455" s="62"/>
      <c r="AH2455" s="62"/>
    </row>
    <row r="2456" spans="14:34">
      <c r="N2456" s="415"/>
      <c r="O2456" s="417"/>
      <c r="P2456" s="415"/>
      <c r="Q2456" s="418"/>
      <c r="R2456" s="62"/>
      <c r="S2456" s="62"/>
      <c r="T2456" s="62"/>
      <c r="U2456" s="62"/>
      <c r="V2456" s="417"/>
      <c r="W2456" s="62"/>
      <c r="X2456" s="415"/>
      <c r="Y2456" s="417"/>
      <c r="Z2456" s="415"/>
      <c r="AA2456" s="417"/>
      <c r="AB2456" s="62"/>
      <c r="AC2456" s="62"/>
      <c r="AD2456" s="62"/>
      <c r="AE2456" s="62"/>
      <c r="AF2456" s="62"/>
      <c r="AG2456" s="62"/>
      <c r="AH2456" s="62"/>
    </row>
    <row r="2457" spans="14:34">
      <c r="N2457" s="415"/>
      <c r="O2457" s="417"/>
      <c r="P2457" s="415"/>
      <c r="Q2457" s="418"/>
      <c r="R2457" s="62"/>
      <c r="S2457" s="62"/>
      <c r="T2457" s="62"/>
      <c r="U2457" s="62"/>
      <c r="V2457" s="417"/>
      <c r="W2457" s="62"/>
      <c r="X2457" s="415"/>
      <c r="Y2457" s="417"/>
      <c r="Z2457" s="415"/>
      <c r="AA2457" s="417"/>
      <c r="AB2457" s="62"/>
      <c r="AC2457" s="62"/>
      <c r="AD2457" s="62"/>
      <c r="AE2457" s="62"/>
      <c r="AF2457" s="62"/>
      <c r="AG2457" s="62"/>
      <c r="AH2457" s="62"/>
    </row>
    <row r="2458" spans="14:34">
      <c r="N2458" s="415"/>
      <c r="O2458" s="417"/>
      <c r="P2458" s="415"/>
      <c r="Q2458" s="418"/>
      <c r="R2458" s="62"/>
      <c r="S2458" s="62"/>
      <c r="T2458" s="62"/>
      <c r="U2458" s="62"/>
      <c r="V2458" s="417"/>
      <c r="W2458" s="62"/>
      <c r="X2458" s="415"/>
      <c r="Y2458" s="417"/>
      <c r="Z2458" s="415"/>
      <c r="AA2458" s="417"/>
      <c r="AB2458" s="62"/>
      <c r="AC2458" s="62"/>
      <c r="AD2458" s="62"/>
      <c r="AE2458" s="62"/>
      <c r="AF2458" s="62"/>
      <c r="AG2458" s="62"/>
      <c r="AH2458" s="62"/>
    </row>
    <row r="2459" spans="14:34">
      <c r="N2459" s="415"/>
      <c r="O2459" s="417"/>
      <c r="P2459" s="415"/>
      <c r="Q2459" s="418"/>
      <c r="R2459" s="62"/>
      <c r="S2459" s="62"/>
      <c r="T2459" s="62"/>
      <c r="U2459" s="62"/>
      <c r="V2459" s="417"/>
      <c r="W2459" s="62"/>
      <c r="X2459" s="415"/>
      <c r="Y2459" s="417"/>
      <c r="Z2459" s="415"/>
      <c r="AA2459" s="417"/>
      <c r="AB2459" s="62"/>
      <c r="AC2459" s="62"/>
      <c r="AD2459" s="62"/>
      <c r="AE2459" s="62"/>
      <c r="AF2459" s="62"/>
      <c r="AG2459" s="62"/>
      <c r="AH2459" s="62"/>
    </row>
    <row r="2460" spans="14:34">
      <c r="N2460" s="415"/>
      <c r="O2460" s="417"/>
      <c r="P2460" s="415"/>
      <c r="Q2460" s="418"/>
      <c r="R2460" s="62"/>
      <c r="S2460" s="62"/>
      <c r="T2460" s="62"/>
      <c r="U2460" s="62"/>
      <c r="V2460" s="417"/>
      <c r="W2460" s="62"/>
      <c r="X2460" s="415"/>
      <c r="Y2460" s="417"/>
      <c r="Z2460" s="415"/>
      <c r="AA2460" s="417"/>
      <c r="AB2460" s="62"/>
      <c r="AC2460" s="62"/>
      <c r="AD2460" s="62"/>
      <c r="AE2460" s="62"/>
      <c r="AF2460" s="62"/>
      <c r="AG2460" s="62"/>
      <c r="AH2460" s="62"/>
    </row>
    <row r="2461" spans="14:34">
      <c r="N2461" s="415"/>
      <c r="O2461" s="417"/>
      <c r="P2461" s="415"/>
      <c r="Q2461" s="418"/>
      <c r="R2461" s="62"/>
      <c r="S2461" s="62"/>
      <c r="T2461" s="62"/>
      <c r="U2461" s="62"/>
      <c r="V2461" s="417"/>
      <c r="W2461" s="62"/>
      <c r="X2461" s="415"/>
      <c r="Y2461" s="417"/>
      <c r="Z2461" s="415"/>
      <c r="AA2461" s="417"/>
      <c r="AB2461" s="62"/>
      <c r="AC2461" s="62"/>
      <c r="AD2461" s="62"/>
      <c r="AE2461" s="62"/>
      <c r="AF2461" s="62"/>
      <c r="AG2461" s="62"/>
      <c r="AH2461" s="62"/>
    </row>
    <row r="2462" spans="14:34">
      <c r="N2462" s="415"/>
      <c r="O2462" s="417"/>
      <c r="P2462" s="415"/>
      <c r="Q2462" s="418"/>
      <c r="R2462" s="62"/>
      <c r="S2462" s="62"/>
      <c r="T2462" s="62"/>
      <c r="U2462" s="62"/>
      <c r="V2462" s="417"/>
      <c r="W2462" s="62"/>
      <c r="X2462" s="415"/>
      <c r="Y2462" s="417"/>
      <c r="Z2462" s="415"/>
      <c r="AA2462" s="417"/>
      <c r="AB2462" s="62"/>
      <c r="AC2462" s="62"/>
      <c r="AD2462" s="62"/>
      <c r="AE2462" s="62"/>
      <c r="AF2462" s="62"/>
      <c r="AG2462" s="62"/>
      <c r="AH2462" s="62"/>
    </row>
    <row r="2463" spans="14:34">
      <c r="N2463" s="415"/>
      <c r="O2463" s="417"/>
      <c r="P2463" s="415"/>
      <c r="Q2463" s="418"/>
      <c r="R2463" s="62"/>
      <c r="S2463" s="62"/>
      <c r="T2463" s="62"/>
      <c r="U2463" s="62"/>
      <c r="V2463" s="417"/>
      <c r="W2463" s="62"/>
      <c r="X2463" s="415"/>
      <c r="Y2463" s="417"/>
      <c r="Z2463" s="415"/>
      <c r="AA2463" s="417"/>
      <c r="AB2463" s="62"/>
      <c r="AC2463" s="62"/>
      <c r="AD2463" s="62"/>
      <c r="AE2463" s="62"/>
      <c r="AF2463" s="62"/>
      <c r="AG2463" s="62"/>
      <c r="AH2463" s="62"/>
    </row>
    <row r="2464" spans="14:34">
      <c r="N2464" s="415"/>
      <c r="O2464" s="417"/>
      <c r="P2464" s="415"/>
      <c r="Q2464" s="418"/>
      <c r="R2464" s="62"/>
      <c r="S2464" s="62"/>
      <c r="T2464" s="62"/>
      <c r="U2464" s="62"/>
      <c r="V2464" s="417"/>
      <c r="W2464" s="62"/>
      <c r="X2464" s="415"/>
      <c r="Y2464" s="417"/>
      <c r="Z2464" s="415"/>
      <c r="AA2464" s="417"/>
      <c r="AB2464" s="62"/>
      <c r="AC2464" s="62"/>
      <c r="AD2464" s="62"/>
      <c r="AE2464" s="62"/>
      <c r="AF2464" s="62"/>
      <c r="AG2464" s="62"/>
      <c r="AH2464" s="62"/>
    </row>
    <row r="2465" spans="14:34">
      <c r="N2465" s="415"/>
      <c r="O2465" s="417"/>
      <c r="P2465" s="415"/>
      <c r="Q2465" s="418"/>
      <c r="R2465" s="62"/>
      <c r="S2465" s="62"/>
      <c r="T2465" s="62"/>
      <c r="U2465" s="62"/>
      <c r="V2465" s="417"/>
      <c r="W2465" s="62"/>
      <c r="X2465" s="415"/>
      <c r="Y2465" s="417"/>
      <c r="Z2465" s="415"/>
      <c r="AA2465" s="417"/>
      <c r="AB2465" s="62"/>
      <c r="AC2465" s="62"/>
      <c r="AD2465" s="62"/>
      <c r="AE2465" s="62"/>
      <c r="AF2465" s="62"/>
      <c r="AG2465" s="62"/>
      <c r="AH2465" s="62"/>
    </row>
    <row r="2466" spans="14:34">
      <c r="N2466" s="415"/>
      <c r="O2466" s="417"/>
      <c r="P2466" s="415"/>
      <c r="Q2466" s="418"/>
      <c r="R2466" s="62"/>
      <c r="S2466" s="62"/>
      <c r="T2466" s="62"/>
      <c r="U2466" s="62"/>
      <c r="V2466" s="417"/>
      <c r="W2466" s="62"/>
      <c r="X2466" s="415"/>
      <c r="Y2466" s="417"/>
      <c r="Z2466" s="415"/>
      <c r="AA2466" s="417"/>
      <c r="AB2466" s="62"/>
      <c r="AC2466" s="62"/>
      <c r="AD2466" s="62"/>
      <c r="AE2466" s="62"/>
      <c r="AF2466" s="62"/>
      <c r="AG2466" s="62"/>
      <c r="AH2466" s="62"/>
    </row>
    <row r="2467" spans="14:34">
      <c r="N2467" s="415"/>
      <c r="O2467" s="417"/>
      <c r="P2467" s="415"/>
      <c r="Q2467" s="418"/>
      <c r="R2467" s="62"/>
      <c r="S2467" s="62"/>
      <c r="T2467" s="62"/>
      <c r="U2467" s="62"/>
      <c r="V2467" s="417"/>
      <c r="W2467" s="62"/>
      <c r="X2467" s="415"/>
      <c r="Y2467" s="417"/>
      <c r="Z2467" s="415"/>
      <c r="AA2467" s="417"/>
      <c r="AB2467" s="62"/>
      <c r="AC2467" s="62"/>
      <c r="AD2467" s="62"/>
      <c r="AE2467" s="62"/>
      <c r="AF2467" s="62"/>
      <c r="AG2467" s="62"/>
      <c r="AH2467" s="62"/>
    </row>
    <row r="2468" spans="14:34">
      <c r="N2468" s="415"/>
      <c r="O2468" s="417"/>
      <c r="P2468" s="415"/>
      <c r="Q2468" s="418"/>
      <c r="R2468" s="62"/>
      <c r="S2468" s="62"/>
      <c r="T2468" s="62"/>
      <c r="U2468" s="62"/>
      <c r="V2468" s="417"/>
      <c r="W2468" s="62"/>
      <c r="X2468" s="415"/>
      <c r="Y2468" s="417"/>
      <c r="Z2468" s="415"/>
      <c r="AA2468" s="417"/>
      <c r="AB2468" s="62"/>
      <c r="AC2468" s="62"/>
      <c r="AD2468" s="62"/>
      <c r="AE2468" s="62"/>
      <c r="AF2468" s="62"/>
      <c r="AG2468" s="62"/>
      <c r="AH2468" s="62"/>
    </row>
    <row r="2469" spans="14:34">
      <c r="N2469" s="415"/>
      <c r="O2469" s="417"/>
      <c r="P2469" s="415"/>
      <c r="Q2469" s="418"/>
      <c r="R2469" s="62"/>
      <c r="S2469" s="62"/>
      <c r="T2469" s="62"/>
      <c r="U2469" s="62"/>
      <c r="V2469" s="417"/>
      <c r="W2469" s="62"/>
      <c r="X2469" s="415"/>
      <c r="Y2469" s="417"/>
      <c r="Z2469" s="415"/>
      <c r="AA2469" s="417"/>
      <c r="AB2469" s="62"/>
      <c r="AC2469" s="62"/>
      <c r="AD2469" s="62"/>
      <c r="AE2469" s="62"/>
      <c r="AF2469" s="62"/>
      <c r="AG2469" s="62"/>
      <c r="AH2469" s="62"/>
    </row>
    <row r="2470" spans="14:34">
      <c r="N2470" s="415"/>
      <c r="O2470" s="417"/>
      <c r="P2470" s="415"/>
      <c r="Q2470" s="418"/>
      <c r="R2470" s="62"/>
      <c r="S2470" s="62"/>
      <c r="T2470" s="62"/>
      <c r="U2470" s="62"/>
      <c r="V2470" s="417"/>
      <c r="W2470" s="62"/>
      <c r="X2470" s="415"/>
      <c r="Y2470" s="417"/>
      <c r="Z2470" s="415"/>
      <c r="AA2470" s="417"/>
      <c r="AB2470" s="62"/>
      <c r="AC2470" s="62"/>
      <c r="AD2470" s="62"/>
      <c r="AE2470" s="62"/>
      <c r="AF2470" s="62"/>
      <c r="AG2470" s="62"/>
      <c r="AH2470" s="62"/>
    </row>
    <row r="2471" spans="14:34">
      <c r="N2471" s="415"/>
      <c r="O2471" s="417"/>
      <c r="P2471" s="415"/>
      <c r="Q2471" s="418"/>
      <c r="R2471" s="62"/>
      <c r="S2471" s="62"/>
      <c r="T2471" s="62"/>
      <c r="U2471" s="62"/>
      <c r="V2471" s="417"/>
      <c r="W2471" s="62"/>
      <c r="X2471" s="415"/>
      <c r="Y2471" s="417"/>
      <c r="Z2471" s="415"/>
      <c r="AA2471" s="417"/>
      <c r="AB2471" s="62"/>
      <c r="AC2471" s="62"/>
      <c r="AD2471" s="62"/>
      <c r="AE2471" s="62"/>
      <c r="AF2471" s="62"/>
      <c r="AG2471" s="62"/>
      <c r="AH2471" s="62"/>
    </row>
    <row r="2472" spans="14:34">
      <c r="N2472" s="415"/>
      <c r="O2472" s="417"/>
      <c r="P2472" s="415"/>
      <c r="Q2472" s="418"/>
      <c r="R2472" s="62"/>
      <c r="S2472" s="62"/>
      <c r="T2472" s="62"/>
      <c r="U2472" s="62"/>
      <c r="V2472" s="417"/>
      <c r="W2472" s="62"/>
      <c r="X2472" s="415"/>
      <c r="Y2472" s="417"/>
      <c r="Z2472" s="415"/>
      <c r="AA2472" s="417"/>
      <c r="AB2472" s="62"/>
      <c r="AC2472" s="62"/>
      <c r="AD2472" s="62"/>
      <c r="AE2472" s="62"/>
      <c r="AF2472" s="62"/>
      <c r="AG2472" s="62"/>
      <c r="AH2472" s="62"/>
    </row>
    <row r="2473" spans="14:34">
      <c r="N2473" s="415"/>
      <c r="O2473" s="417"/>
      <c r="P2473" s="415"/>
      <c r="Q2473" s="418"/>
      <c r="R2473" s="62"/>
      <c r="S2473" s="62"/>
      <c r="T2473" s="62"/>
      <c r="U2473" s="62"/>
      <c r="V2473" s="417"/>
      <c r="W2473" s="62"/>
      <c r="X2473" s="415"/>
      <c r="Y2473" s="417"/>
      <c r="Z2473" s="415"/>
      <c r="AA2473" s="417"/>
      <c r="AB2473" s="62"/>
      <c r="AC2473" s="62"/>
      <c r="AD2473" s="62"/>
      <c r="AE2473" s="62"/>
      <c r="AF2473" s="62"/>
      <c r="AG2473" s="62"/>
      <c r="AH2473" s="62"/>
    </row>
    <row r="2474" spans="14:34">
      <c r="N2474" s="415"/>
      <c r="O2474" s="417"/>
      <c r="P2474" s="415"/>
      <c r="Q2474" s="418"/>
      <c r="R2474" s="62"/>
      <c r="S2474" s="62"/>
      <c r="T2474" s="62"/>
      <c r="U2474" s="62"/>
      <c r="V2474" s="417"/>
      <c r="W2474" s="62"/>
      <c r="X2474" s="415"/>
      <c r="Y2474" s="417"/>
      <c r="Z2474" s="415"/>
      <c r="AA2474" s="417"/>
      <c r="AB2474" s="62"/>
      <c r="AC2474" s="62"/>
      <c r="AD2474" s="62"/>
      <c r="AE2474" s="62"/>
      <c r="AF2474" s="62"/>
      <c r="AG2474" s="62"/>
      <c r="AH2474" s="62"/>
    </row>
    <row r="2475" spans="14:34">
      <c r="N2475" s="415"/>
      <c r="O2475" s="417"/>
      <c r="P2475" s="415"/>
      <c r="Q2475" s="418"/>
      <c r="R2475" s="62"/>
      <c r="S2475" s="62"/>
      <c r="T2475" s="62"/>
      <c r="U2475" s="62"/>
      <c r="V2475" s="417"/>
      <c r="W2475" s="62"/>
      <c r="X2475" s="415"/>
      <c r="Y2475" s="417"/>
      <c r="Z2475" s="415"/>
      <c r="AA2475" s="417"/>
      <c r="AB2475" s="62"/>
      <c r="AC2475" s="62"/>
      <c r="AD2475" s="62"/>
      <c r="AE2475" s="62"/>
      <c r="AF2475" s="62"/>
      <c r="AG2475" s="62"/>
      <c r="AH2475" s="62"/>
    </row>
    <row r="2476" spans="14:34">
      <c r="N2476" s="415"/>
      <c r="O2476" s="417"/>
      <c r="P2476" s="415"/>
      <c r="Q2476" s="418"/>
      <c r="R2476" s="62"/>
      <c r="S2476" s="62"/>
      <c r="T2476" s="62"/>
      <c r="U2476" s="62"/>
      <c r="V2476" s="417"/>
      <c r="W2476" s="62"/>
      <c r="X2476" s="415"/>
      <c r="Y2476" s="417"/>
      <c r="Z2476" s="415"/>
      <c r="AA2476" s="417"/>
      <c r="AB2476" s="62"/>
      <c r="AC2476" s="62"/>
      <c r="AD2476" s="62"/>
      <c r="AE2476" s="62"/>
      <c r="AF2476" s="62"/>
      <c r="AG2476" s="62"/>
      <c r="AH2476" s="62"/>
    </row>
    <row r="2477" spans="14:34">
      <c r="N2477" s="415"/>
      <c r="O2477" s="417"/>
      <c r="P2477" s="415"/>
      <c r="Q2477" s="418"/>
      <c r="R2477" s="62"/>
      <c r="S2477" s="62"/>
      <c r="T2477" s="62"/>
      <c r="U2477" s="62"/>
      <c r="V2477" s="417"/>
      <c r="W2477" s="62"/>
      <c r="X2477" s="415"/>
      <c r="Y2477" s="417"/>
      <c r="Z2477" s="415"/>
      <c r="AA2477" s="417"/>
      <c r="AB2477" s="62"/>
      <c r="AC2477" s="62"/>
      <c r="AD2477" s="62"/>
      <c r="AE2477" s="62"/>
      <c r="AF2477" s="62"/>
      <c r="AG2477" s="62"/>
      <c r="AH2477" s="62"/>
    </row>
    <row r="2478" spans="14:34">
      <c r="N2478" s="415"/>
      <c r="O2478" s="417"/>
      <c r="P2478" s="415"/>
      <c r="Q2478" s="418"/>
      <c r="R2478" s="62"/>
      <c r="S2478" s="62"/>
      <c r="T2478" s="62"/>
      <c r="U2478" s="62"/>
      <c r="V2478" s="417"/>
      <c r="W2478" s="62"/>
      <c r="X2478" s="415"/>
      <c r="Y2478" s="417"/>
      <c r="Z2478" s="415"/>
      <c r="AA2478" s="417"/>
      <c r="AB2478" s="62"/>
      <c r="AC2478" s="62"/>
      <c r="AD2478" s="62"/>
      <c r="AE2478" s="62"/>
      <c r="AF2478" s="62"/>
      <c r="AG2478" s="62"/>
      <c r="AH2478" s="62"/>
    </row>
    <row r="2479" spans="14:34">
      <c r="N2479" s="415"/>
      <c r="O2479" s="417"/>
      <c r="P2479" s="415"/>
      <c r="Q2479" s="418"/>
      <c r="R2479" s="62"/>
      <c r="S2479" s="62"/>
      <c r="T2479" s="62"/>
      <c r="U2479" s="62"/>
      <c r="V2479" s="417"/>
      <c r="W2479" s="62"/>
      <c r="X2479" s="415"/>
      <c r="Y2479" s="417"/>
      <c r="Z2479" s="415"/>
      <c r="AA2479" s="417"/>
      <c r="AB2479" s="62"/>
      <c r="AC2479" s="62"/>
      <c r="AD2479" s="62"/>
      <c r="AE2479" s="62"/>
      <c r="AF2479" s="62"/>
      <c r="AG2479" s="62"/>
      <c r="AH2479" s="62"/>
    </row>
    <row r="2480" spans="14:34">
      <c r="N2480" s="415"/>
      <c r="O2480" s="417"/>
      <c r="P2480" s="415"/>
      <c r="Q2480" s="418"/>
      <c r="R2480" s="62"/>
      <c r="S2480" s="62"/>
      <c r="T2480" s="62"/>
      <c r="U2480" s="62"/>
      <c r="V2480" s="417"/>
      <c r="W2480" s="62"/>
      <c r="X2480" s="415"/>
      <c r="Y2480" s="417"/>
      <c r="Z2480" s="415"/>
      <c r="AA2480" s="417"/>
      <c r="AB2480" s="62"/>
      <c r="AC2480" s="62"/>
      <c r="AD2480" s="62"/>
      <c r="AE2480" s="62"/>
      <c r="AF2480" s="62"/>
      <c r="AG2480" s="62"/>
      <c r="AH2480" s="62"/>
    </row>
    <row r="2481" spans="14:34">
      <c r="N2481" s="415"/>
      <c r="O2481" s="417"/>
      <c r="P2481" s="415"/>
      <c r="Q2481" s="418"/>
      <c r="R2481" s="62"/>
      <c r="S2481" s="62"/>
      <c r="T2481" s="62"/>
      <c r="U2481" s="62"/>
      <c r="V2481" s="417"/>
      <c r="W2481" s="62"/>
      <c r="X2481" s="415"/>
      <c r="Y2481" s="417"/>
      <c r="Z2481" s="415"/>
      <c r="AA2481" s="417"/>
      <c r="AB2481" s="62"/>
      <c r="AC2481" s="62"/>
      <c r="AD2481" s="62"/>
      <c r="AE2481" s="62"/>
      <c r="AF2481" s="62"/>
      <c r="AG2481" s="62"/>
      <c r="AH2481" s="62"/>
    </row>
    <row r="2482" spans="14:34">
      <c r="N2482" s="415"/>
      <c r="O2482" s="417"/>
      <c r="P2482" s="415"/>
      <c r="Q2482" s="418"/>
      <c r="R2482" s="62"/>
      <c r="S2482" s="62"/>
      <c r="T2482" s="62"/>
      <c r="U2482" s="62"/>
      <c r="V2482" s="417"/>
      <c r="W2482" s="62"/>
      <c r="X2482" s="415"/>
      <c r="Y2482" s="417"/>
      <c r="Z2482" s="415"/>
      <c r="AA2482" s="417"/>
      <c r="AB2482" s="62"/>
      <c r="AC2482" s="62"/>
      <c r="AD2482" s="62"/>
      <c r="AE2482" s="62"/>
      <c r="AF2482" s="62"/>
      <c r="AG2482" s="62"/>
      <c r="AH2482" s="62"/>
    </row>
    <row r="2483" spans="14:34">
      <c r="N2483" s="415"/>
      <c r="O2483" s="417"/>
      <c r="P2483" s="415"/>
      <c r="Q2483" s="418"/>
      <c r="R2483" s="62"/>
      <c r="S2483" s="62"/>
      <c r="T2483" s="62"/>
      <c r="U2483" s="62"/>
      <c r="V2483" s="417"/>
      <c r="W2483" s="62"/>
      <c r="X2483" s="415"/>
      <c r="Y2483" s="417"/>
      <c r="Z2483" s="415"/>
      <c r="AA2483" s="417"/>
      <c r="AB2483" s="62"/>
      <c r="AC2483" s="62"/>
      <c r="AD2483" s="62"/>
      <c r="AE2483" s="62"/>
      <c r="AF2483" s="62"/>
      <c r="AG2483" s="62"/>
      <c r="AH2483" s="62"/>
    </row>
    <row r="2484" spans="14:34">
      <c r="N2484" s="415"/>
      <c r="O2484" s="417"/>
      <c r="P2484" s="415"/>
      <c r="Q2484" s="418"/>
      <c r="R2484" s="62"/>
      <c r="S2484" s="62"/>
      <c r="T2484" s="62"/>
      <c r="U2484" s="62"/>
      <c r="V2484" s="417"/>
      <c r="W2484" s="62"/>
      <c r="X2484" s="415"/>
      <c r="Y2484" s="417"/>
      <c r="Z2484" s="415"/>
      <c r="AA2484" s="417"/>
      <c r="AB2484" s="62"/>
      <c r="AC2484" s="62"/>
      <c r="AD2484" s="62"/>
      <c r="AE2484" s="62"/>
      <c r="AF2484" s="62"/>
      <c r="AG2484" s="62"/>
      <c r="AH2484" s="62"/>
    </row>
    <row r="2485" spans="14:34">
      <c r="N2485" s="415"/>
      <c r="O2485" s="417"/>
      <c r="P2485" s="415"/>
      <c r="Q2485" s="418"/>
      <c r="R2485" s="62"/>
      <c r="S2485" s="62"/>
      <c r="T2485" s="62"/>
      <c r="U2485" s="62"/>
      <c r="V2485" s="417"/>
      <c r="W2485" s="62"/>
      <c r="X2485" s="415"/>
      <c r="Y2485" s="417"/>
      <c r="Z2485" s="415"/>
      <c r="AA2485" s="417"/>
      <c r="AB2485" s="62"/>
      <c r="AC2485" s="62"/>
      <c r="AD2485" s="62"/>
      <c r="AE2485" s="62"/>
      <c r="AF2485" s="62"/>
      <c r="AG2485" s="62"/>
      <c r="AH2485" s="62"/>
    </row>
    <row r="2486" spans="14:34">
      <c r="N2486" s="415"/>
      <c r="O2486" s="417"/>
      <c r="P2486" s="415"/>
      <c r="Q2486" s="418"/>
      <c r="R2486" s="62"/>
      <c r="S2486" s="62"/>
      <c r="T2486" s="62"/>
      <c r="U2486" s="62"/>
      <c r="V2486" s="417"/>
      <c r="W2486" s="62"/>
      <c r="X2486" s="415"/>
      <c r="Y2486" s="417"/>
      <c r="Z2486" s="415"/>
      <c r="AA2486" s="417"/>
      <c r="AB2486" s="62"/>
      <c r="AC2486" s="62"/>
      <c r="AD2486" s="62"/>
      <c r="AE2486" s="62"/>
      <c r="AF2486" s="62"/>
      <c r="AG2486" s="62"/>
      <c r="AH2486" s="62"/>
    </row>
    <row r="2487" spans="14:34">
      <c r="N2487" s="415"/>
      <c r="O2487" s="417"/>
      <c r="P2487" s="415"/>
      <c r="Q2487" s="418"/>
      <c r="R2487" s="62"/>
      <c r="S2487" s="62"/>
      <c r="T2487" s="62"/>
      <c r="U2487" s="62"/>
      <c r="V2487" s="417"/>
      <c r="W2487" s="62"/>
      <c r="X2487" s="415"/>
      <c r="Y2487" s="417"/>
      <c r="Z2487" s="415"/>
      <c r="AA2487" s="417"/>
      <c r="AB2487" s="62"/>
      <c r="AC2487" s="62"/>
      <c r="AD2487" s="62"/>
      <c r="AE2487" s="62"/>
      <c r="AF2487" s="62"/>
      <c r="AG2487" s="62"/>
      <c r="AH2487" s="62"/>
    </row>
    <row r="2488" spans="14:34">
      <c r="N2488" s="415"/>
      <c r="O2488" s="417"/>
      <c r="P2488" s="415"/>
      <c r="Q2488" s="418"/>
      <c r="R2488" s="62"/>
      <c r="S2488" s="62"/>
      <c r="T2488" s="62"/>
      <c r="U2488" s="62"/>
      <c r="V2488" s="417"/>
      <c r="W2488" s="62"/>
      <c r="X2488" s="415"/>
      <c r="Y2488" s="417"/>
      <c r="Z2488" s="415"/>
      <c r="AA2488" s="417"/>
      <c r="AB2488" s="62"/>
      <c r="AC2488" s="62"/>
      <c r="AD2488" s="62"/>
      <c r="AE2488" s="62"/>
      <c r="AF2488" s="62"/>
      <c r="AG2488" s="62"/>
      <c r="AH2488" s="62"/>
    </row>
    <row r="2489" spans="14:34">
      <c r="N2489" s="415"/>
      <c r="O2489" s="417"/>
      <c r="P2489" s="415"/>
      <c r="Q2489" s="418"/>
      <c r="R2489" s="62"/>
      <c r="S2489" s="62"/>
      <c r="T2489" s="62"/>
      <c r="U2489" s="62"/>
      <c r="V2489" s="417"/>
      <c r="W2489" s="62"/>
      <c r="X2489" s="415"/>
      <c r="Y2489" s="417"/>
      <c r="Z2489" s="415"/>
      <c r="AA2489" s="417"/>
      <c r="AB2489" s="62"/>
      <c r="AC2489" s="62"/>
      <c r="AD2489" s="62"/>
      <c r="AE2489" s="62"/>
      <c r="AF2489" s="62"/>
      <c r="AG2489" s="62"/>
      <c r="AH2489" s="62"/>
    </row>
    <row r="2490" spans="14:34">
      <c r="N2490" s="415"/>
      <c r="O2490" s="417"/>
      <c r="P2490" s="415"/>
      <c r="Q2490" s="418"/>
      <c r="R2490" s="62"/>
      <c r="S2490" s="62"/>
      <c r="T2490" s="62"/>
      <c r="U2490" s="62"/>
      <c r="V2490" s="417"/>
      <c r="W2490" s="62"/>
      <c r="X2490" s="415"/>
      <c r="Y2490" s="417"/>
      <c r="Z2490" s="415"/>
      <c r="AA2490" s="417"/>
      <c r="AB2490" s="62"/>
      <c r="AC2490" s="62"/>
      <c r="AD2490" s="62"/>
      <c r="AE2490" s="62"/>
      <c r="AF2490" s="62"/>
      <c r="AG2490" s="62"/>
      <c r="AH2490" s="62"/>
    </row>
    <row r="2491" spans="14:34">
      <c r="N2491" s="415"/>
      <c r="O2491" s="417"/>
      <c r="P2491" s="415"/>
      <c r="Q2491" s="418"/>
      <c r="R2491" s="62"/>
      <c r="S2491" s="62"/>
      <c r="T2491" s="62"/>
      <c r="U2491" s="62"/>
      <c r="V2491" s="417"/>
      <c r="W2491" s="62"/>
      <c r="X2491" s="415"/>
      <c r="Y2491" s="417"/>
      <c r="Z2491" s="415"/>
      <c r="AA2491" s="417"/>
      <c r="AB2491" s="62"/>
      <c r="AC2491" s="62"/>
      <c r="AD2491" s="62"/>
      <c r="AE2491" s="62"/>
      <c r="AF2491" s="62"/>
      <c r="AG2491" s="62"/>
      <c r="AH2491" s="62"/>
    </row>
    <row r="2492" spans="14:34">
      <c r="N2492" s="415"/>
      <c r="O2492" s="417"/>
      <c r="P2492" s="415"/>
      <c r="Q2492" s="418"/>
      <c r="R2492" s="62"/>
      <c r="S2492" s="62"/>
      <c r="T2492" s="62"/>
      <c r="U2492" s="62"/>
      <c r="V2492" s="417"/>
      <c r="W2492" s="62"/>
      <c r="X2492" s="415"/>
      <c r="Y2492" s="417"/>
      <c r="Z2492" s="415"/>
      <c r="AA2492" s="417"/>
      <c r="AB2492" s="62"/>
      <c r="AC2492" s="62"/>
      <c r="AD2492" s="62"/>
      <c r="AE2492" s="62"/>
      <c r="AF2492" s="62"/>
      <c r="AG2492" s="62"/>
      <c r="AH2492" s="62"/>
    </row>
    <row r="2493" spans="14:34">
      <c r="N2493" s="415"/>
      <c r="O2493" s="417"/>
      <c r="P2493" s="415"/>
      <c r="Q2493" s="418"/>
      <c r="R2493" s="62"/>
      <c r="S2493" s="62"/>
      <c r="T2493" s="62"/>
      <c r="U2493" s="62"/>
      <c r="V2493" s="417"/>
      <c r="W2493" s="62"/>
      <c r="X2493" s="415"/>
      <c r="Y2493" s="417"/>
      <c r="Z2493" s="415"/>
      <c r="AA2493" s="417"/>
      <c r="AB2493" s="62"/>
      <c r="AC2493" s="62"/>
      <c r="AD2493" s="62"/>
      <c r="AE2493" s="62"/>
      <c r="AF2493" s="62"/>
      <c r="AG2493" s="62"/>
      <c r="AH2493" s="62"/>
    </row>
    <row r="2494" spans="14:34">
      <c r="N2494" s="415"/>
      <c r="O2494" s="417"/>
      <c r="P2494" s="415"/>
      <c r="Q2494" s="418"/>
      <c r="R2494" s="62"/>
      <c r="S2494" s="62"/>
      <c r="T2494" s="62"/>
      <c r="U2494" s="62"/>
      <c r="V2494" s="417"/>
      <c r="W2494" s="62"/>
      <c r="X2494" s="415"/>
      <c r="Y2494" s="417"/>
      <c r="Z2494" s="415"/>
      <c r="AA2494" s="417"/>
      <c r="AB2494" s="62"/>
      <c r="AC2494" s="62"/>
      <c r="AD2494" s="62"/>
      <c r="AE2494" s="62"/>
      <c r="AF2494" s="62"/>
      <c r="AG2494" s="62"/>
      <c r="AH2494" s="62"/>
    </row>
    <row r="2495" spans="14:34">
      <c r="N2495" s="415"/>
      <c r="O2495" s="417"/>
      <c r="P2495" s="415"/>
      <c r="Q2495" s="418"/>
      <c r="R2495" s="62"/>
      <c r="S2495" s="62"/>
      <c r="T2495" s="62"/>
      <c r="U2495" s="62"/>
      <c r="V2495" s="417"/>
      <c r="W2495" s="62"/>
      <c r="X2495" s="415"/>
      <c r="Y2495" s="417"/>
      <c r="Z2495" s="415"/>
      <c r="AA2495" s="417"/>
      <c r="AB2495" s="62"/>
      <c r="AC2495" s="62"/>
      <c r="AD2495" s="62"/>
      <c r="AE2495" s="62"/>
      <c r="AF2495" s="62"/>
      <c r="AG2495" s="62"/>
      <c r="AH2495" s="62"/>
    </row>
    <row r="2496" spans="14:34">
      <c r="N2496" s="415"/>
      <c r="O2496" s="417"/>
      <c r="P2496" s="415"/>
      <c r="Q2496" s="418"/>
      <c r="R2496" s="62"/>
      <c r="S2496" s="62"/>
      <c r="T2496" s="62"/>
      <c r="U2496" s="62"/>
      <c r="V2496" s="417"/>
      <c r="W2496" s="62"/>
      <c r="X2496" s="415"/>
      <c r="Y2496" s="417"/>
      <c r="Z2496" s="415"/>
      <c r="AA2496" s="417"/>
      <c r="AB2496" s="62"/>
      <c r="AC2496" s="62"/>
      <c r="AD2496" s="62"/>
      <c r="AE2496" s="62"/>
      <c r="AF2496" s="62"/>
      <c r="AG2496" s="62"/>
      <c r="AH2496" s="62"/>
    </row>
    <row r="2497" spans="14:34">
      <c r="N2497" s="415"/>
      <c r="O2497" s="417"/>
      <c r="P2497" s="415"/>
      <c r="Q2497" s="418"/>
      <c r="R2497" s="62"/>
      <c r="S2497" s="62"/>
      <c r="T2497" s="62"/>
      <c r="U2497" s="62"/>
      <c r="V2497" s="417"/>
      <c r="W2497" s="62"/>
      <c r="X2497" s="415"/>
      <c r="Y2497" s="417"/>
      <c r="Z2497" s="415"/>
      <c r="AA2497" s="417"/>
      <c r="AB2497" s="62"/>
      <c r="AC2497" s="62"/>
      <c r="AD2497" s="62"/>
      <c r="AE2497" s="62"/>
      <c r="AF2497" s="62"/>
      <c r="AG2497" s="62"/>
      <c r="AH2497" s="62"/>
    </row>
    <row r="2498" spans="14:34">
      <c r="N2498" s="415"/>
      <c r="O2498" s="417"/>
      <c r="P2498" s="415"/>
      <c r="Q2498" s="418"/>
      <c r="R2498" s="62"/>
      <c r="S2498" s="62"/>
      <c r="T2498" s="62"/>
      <c r="U2498" s="62"/>
      <c r="V2498" s="417"/>
      <c r="W2498" s="62"/>
      <c r="X2498" s="415"/>
      <c r="Y2498" s="417"/>
      <c r="Z2498" s="415"/>
      <c r="AA2498" s="417"/>
      <c r="AB2498" s="62"/>
      <c r="AC2498" s="62"/>
      <c r="AD2498" s="62"/>
      <c r="AE2498" s="62"/>
      <c r="AF2498" s="62"/>
      <c r="AG2498" s="62"/>
      <c r="AH2498" s="62"/>
    </row>
    <row r="2499" spans="14:34">
      <c r="N2499" s="415"/>
      <c r="O2499" s="417"/>
      <c r="P2499" s="415"/>
      <c r="Q2499" s="418"/>
      <c r="R2499" s="62"/>
      <c r="S2499" s="62"/>
      <c r="T2499" s="62"/>
      <c r="U2499" s="62"/>
      <c r="V2499" s="417"/>
      <c r="W2499" s="62"/>
      <c r="X2499" s="415"/>
      <c r="Y2499" s="417"/>
      <c r="Z2499" s="415"/>
      <c r="AA2499" s="417"/>
      <c r="AB2499" s="62"/>
      <c r="AC2499" s="62"/>
      <c r="AD2499" s="62"/>
      <c r="AE2499" s="62"/>
      <c r="AF2499" s="62"/>
      <c r="AG2499" s="62"/>
      <c r="AH2499" s="62"/>
    </row>
    <row r="2500" spans="14:34">
      <c r="N2500" s="415"/>
      <c r="O2500" s="417"/>
      <c r="P2500" s="415"/>
      <c r="Q2500" s="418"/>
      <c r="R2500" s="62"/>
      <c r="S2500" s="62"/>
      <c r="T2500" s="62"/>
      <c r="U2500" s="62"/>
      <c r="V2500" s="417"/>
      <c r="W2500" s="62"/>
      <c r="X2500" s="415"/>
      <c r="Y2500" s="417"/>
      <c r="Z2500" s="415"/>
      <c r="AA2500" s="417"/>
      <c r="AB2500" s="62"/>
      <c r="AC2500" s="62"/>
      <c r="AD2500" s="62"/>
      <c r="AE2500" s="62"/>
      <c r="AF2500" s="62"/>
      <c r="AG2500" s="62"/>
      <c r="AH2500" s="62"/>
    </row>
    <row r="2501" spans="14:34">
      <c r="N2501" s="415"/>
      <c r="O2501" s="417"/>
      <c r="P2501" s="415"/>
      <c r="Q2501" s="418"/>
      <c r="R2501" s="62"/>
      <c r="S2501" s="62"/>
      <c r="T2501" s="62"/>
      <c r="U2501" s="62"/>
      <c r="V2501" s="417"/>
      <c r="W2501" s="62"/>
      <c r="X2501" s="415"/>
      <c r="Y2501" s="417"/>
      <c r="Z2501" s="415"/>
      <c r="AA2501" s="417"/>
      <c r="AB2501" s="62"/>
      <c r="AC2501" s="62"/>
      <c r="AD2501" s="62"/>
      <c r="AE2501" s="62"/>
      <c r="AF2501" s="62"/>
      <c r="AG2501" s="62"/>
      <c r="AH2501" s="62"/>
    </row>
    <row r="2502" spans="14:34">
      <c r="N2502" s="415"/>
      <c r="O2502" s="417"/>
      <c r="P2502" s="415"/>
      <c r="Q2502" s="418"/>
      <c r="R2502" s="62"/>
      <c r="S2502" s="62"/>
      <c r="T2502" s="62"/>
      <c r="U2502" s="62"/>
      <c r="V2502" s="417"/>
      <c r="W2502" s="62"/>
      <c r="X2502" s="415"/>
      <c r="Y2502" s="417"/>
      <c r="Z2502" s="415"/>
      <c r="AA2502" s="417"/>
      <c r="AB2502" s="62"/>
      <c r="AC2502" s="62"/>
      <c r="AD2502" s="62"/>
      <c r="AE2502" s="62"/>
      <c r="AF2502" s="62"/>
      <c r="AG2502" s="62"/>
      <c r="AH2502" s="62"/>
    </row>
    <row r="2503" spans="14:34">
      <c r="N2503" s="415"/>
      <c r="O2503" s="417"/>
      <c r="P2503" s="415"/>
      <c r="Q2503" s="418"/>
      <c r="R2503" s="62"/>
      <c r="S2503" s="62"/>
      <c r="T2503" s="62"/>
      <c r="U2503" s="62"/>
      <c r="V2503" s="417"/>
      <c r="W2503" s="62"/>
      <c r="X2503" s="415"/>
      <c r="Y2503" s="417"/>
      <c r="Z2503" s="415"/>
      <c r="AA2503" s="417"/>
      <c r="AB2503" s="62"/>
      <c r="AC2503" s="62"/>
      <c r="AD2503" s="62"/>
      <c r="AE2503" s="62"/>
      <c r="AF2503" s="62"/>
      <c r="AG2503" s="62"/>
      <c r="AH2503" s="62"/>
    </row>
    <row r="2504" spans="14:34">
      <c r="N2504" s="415"/>
      <c r="O2504" s="417"/>
      <c r="P2504" s="415"/>
      <c r="Q2504" s="418"/>
      <c r="R2504" s="62"/>
      <c r="S2504" s="62"/>
      <c r="T2504" s="62"/>
      <c r="U2504" s="62"/>
      <c r="V2504" s="417"/>
      <c r="W2504" s="62"/>
      <c r="X2504" s="415"/>
      <c r="Y2504" s="417"/>
      <c r="Z2504" s="415"/>
      <c r="AA2504" s="417"/>
      <c r="AB2504" s="62"/>
      <c r="AC2504" s="62"/>
      <c r="AD2504" s="62"/>
      <c r="AE2504" s="62"/>
      <c r="AF2504" s="62"/>
      <c r="AG2504" s="62"/>
      <c r="AH2504" s="62"/>
    </row>
    <row r="2505" spans="14:34">
      <c r="N2505" s="415"/>
      <c r="O2505" s="417"/>
      <c r="P2505" s="415"/>
      <c r="Q2505" s="418"/>
      <c r="R2505" s="62"/>
      <c r="S2505" s="62"/>
      <c r="T2505" s="62"/>
      <c r="U2505" s="62"/>
      <c r="V2505" s="417"/>
      <c r="W2505" s="62"/>
      <c r="X2505" s="415"/>
      <c r="Y2505" s="417"/>
      <c r="Z2505" s="415"/>
      <c r="AA2505" s="417"/>
      <c r="AB2505" s="62"/>
      <c r="AC2505" s="62"/>
      <c r="AD2505" s="62"/>
      <c r="AE2505" s="62"/>
      <c r="AF2505" s="62"/>
      <c r="AG2505" s="62"/>
      <c r="AH2505" s="62"/>
    </row>
    <row r="2506" spans="14:34">
      <c r="N2506" s="415"/>
      <c r="O2506" s="417"/>
      <c r="P2506" s="415"/>
      <c r="Q2506" s="418"/>
      <c r="R2506" s="62"/>
      <c r="S2506" s="62"/>
      <c r="T2506" s="62"/>
      <c r="U2506" s="62"/>
      <c r="V2506" s="417"/>
      <c r="W2506" s="62"/>
      <c r="X2506" s="415"/>
      <c r="Y2506" s="417"/>
      <c r="Z2506" s="415"/>
      <c r="AA2506" s="417"/>
      <c r="AB2506" s="62"/>
      <c r="AC2506" s="62"/>
      <c r="AD2506" s="62"/>
      <c r="AE2506" s="62"/>
      <c r="AF2506" s="62"/>
      <c r="AG2506" s="62"/>
      <c r="AH2506" s="62"/>
    </row>
    <row r="2507" spans="14:34">
      <c r="N2507" s="415"/>
      <c r="O2507" s="417"/>
      <c r="P2507" s="415"/>
      <c r="Q2507" s="418"/>
      <c r="R2507" s="62"/>
      <c r="S2507" s="62"/>
      <c r="T2507" s="62"/>
      <c r="U2507" s="62"/>
      <c r="V2507" s="417"/>
      <c r="W2507" s="62"/>
      <c r="X2507" s="415"/>
      <c r="Y2507" s="417"/>
      <c r="Z2507" s="415"/>
      <c r="AA2507" s="417"/>
      <c r="AB2507" s="62"/>
      <c r="AC2507" s="62"/>
      <c r="AD2507" s="62"/>
      <c r="AE2507" s="62"/>
      <c r="AF2507" s="62"/>
      <c r="AG2507" s="62"/>
      <c r="AH2507" s="62"/>
    </row>
    <row r="2508" spans="14:34">
      <c r="N2508" s="415"/>
      <c r="O2508" s="417"/>
      <c r="P2508" s="415"/>
      <c r="Q2508" s="418"/>
      <c r="R2508" s="62"/>
      <c r="S2508" s="62"/>
      <c r="T2508" s="62"/>
      <c r="U2508" s="62"/>
      <c r="V2508" s="417"/>
      <c r="W2508" s="62"/>
      <c r="X2508" s="415"/>
      <c r="Y2508" s="417"/>
      <c r="Z2508" s="415"/>
      <c r="AA2508" s="417"/>
      <c r="AB2508" s="62"/>
      <c r="AC2508" s="62"/>
      <c r="AD2508" s="62"/>
      <c r="AE2508" s="62"/>
      <c r="AF2508" s="62"/>
      <c r="AG2508" s="62"/>
      <c r="AH2508" s="62"/>
    </row>
    <row r="2509" spans="14:34">
      <c r="N2509" s="415"/>
      <c r="O2509" s="417"/>
      <c r="P2509" s="415"/>
      <c r="Q2509" s="418"/>
      <c r="R2509" s="62"/>
      <c r="S2509" s="62"/>
      <c r="T2509" s="62"/>
      <c r="U2509" s="62"/>
      <c r="V2509" s="417"/>
      <c r="W2509" s="62"/>
      <c r="X2509" s="415"/>
      <c r="Y2509" s="417"/>
      <c r="Z2509" s="415"/>
      <c r="AA2509" s="417"/>
      <c r="AB2509" s="62"/>
      <c r="AC2509" s="62"/>
      <c r="AD2509" s="62"/>
      <c r="AE2509" s="62"/>
      <c r="AF2509" s="62"/>
      <c r="AG2509" s="62"/>
      <c r="AH2509" s="62"/>
    </row>
    <row r="2510" spans="14:34">
      <c r="N2510" s="415"/>
      <c r="O2510" s="417"/>
      <c r="P2510" s="415"/>
      <c r="Q2510" s="418"/>
      <c r="R2510" s="62"/>
      <c r="S2510" s="62"/>
      <c r="T2510" s="62"/>
      <c r="U2510" s="62"/>
      <c r="V2510" s="417"/>
      <c r="W2510" s="62"/>
      <c r="X2510" s="415"/>
      <c r="Y2510" s="417"/>
      <c r="Z2510" s="415"/>
      <c r="AA2510" s="417"/>
      <c r="AB2510" s="62"/>
      <c r="AC2510" s="62"/>
      <c r="AD2510" s="62"/>
      <c r="AE2510" s="62"/>
      <c r="AF2510" s="62"/>
      <c r="AG2510" s="62"/>
      <c r="AH2510" s="62"/>
    </row>
    <row r="2511" spans="14:34">
      <c r="N2511" s="415"/>
      <c r="O2511" s="417"/>
      <c r="P2511" s="415"/>
      <c r="Q2511" s="418"/>
      <c r="R2511" s="62"/>
      <c r="S2511" s="62"/>
      <c r="T2511" s="62"/>
      <c r="U2511" s="62"/>
      <c r="V2511" s="417"/>
      <c r="W2511" s="62"/>
      <c r="X2511" s="415"/>
      <c r="Y2511" s="417"/>
      <c r="Z2511" s="415"/>
      <c r="AA2511" s="417"/>
      <c r="AB2511" s="62"/>
      <c r="AC2511" s="62"/>
      <c r="AD2511" s="62"/>
      <c r="AE2511" s="62"/>
      <c r="AF2511" s="62"/>
      <c r="AG2511" s="62"/>
      <c r="AH2511" s="62"/>
    </row>
    <row r="2512" spans="14:34">
      <c r="N2512" s="415"/>
      <c r="O2512" s="417"/>
      <c r="P2512" s="415"/>
      <c r="Q2512" s="418"/>
      <c r="R2512" s="62"/>
      <c r="S2512" s="62"/>
      <c r="T2512" s="62"/>
      <c r="U2512" s="62"/>
      <c r="V2512" s="417"/>
      <c r="W2512" s="62"/>
      <c r="X2512" s="415"/>
      <c r="Y2512" s="417"/>
      <c r="Z2512" s="415"/>
      <c r="AA2512" s="417"/>
      <c r="AB2512" s="62"/>
      <c r="AC2512" s="62"/>
      <c r="AD2512" s="62"/>
      <c r="AE2512" s="62"/>
      <c r="AF2512" s="62"/>
      <c r="AG2512" s="62"/>
      <c r="AH2512" s="62"/>
    </row>
    <row r="2513" spans="14:34">
      <c r="N2513" s="415"/>
      <c r="O2513" s="417"/>
      <c r="P2513" s="415"/>
      <c r="Q2513" s="418"/>
      <c r="R2513" s="62"/>
      <c r="S2513" s="62"/>
      <c r="T2513" s="62"/>
      <c r="U2513" s="62"/>
      <c r="V2513" s="417"/>
      <c r="W2513" s="62"/>
      <c r="X2513" s="415"/>
      <c r="Y2513" s="417"/>
      <c r="Z2513" s="415"/>
      <c r="AA2513" s="417"/>
      <c r="AB2513" s="62"/>
      <c r="AC2513" s="62"/>
      <c r="AD2513" s="62"/>
      <c r="AE2513" s="62"/>
      <c r="AF2513" s="62"/>
      <c r="AG2513" s="62"/>
      <c r="AH2513" s="62"/>
    </row>
    <row r="2514" spans="14:34">
      <c r="N2514" s="415"/>
      <c r="O2514" s="417"/>
      <c r="P2514" s="415"/>
      <c r="Q2514" s="418"/>
      <c r="R2514" s="62"/>
      <c r="S2514" s="62"/>
      <c r="T2514" s="62"/>
      <c r="U2514" s="62"/>
      <c r="V2514" s="417"/>
      <c r="W2514" s="62"/>
      <c r="X2514" s="415"/>
      <c r="Y2514" s="417"/>
      <c r="Z2514" s="415"/>
      <c r="AA2514" s="417"/>
      <c r="AB2514" s="62"/>
      <c r="AC2514" s="62"/>
      <c r="AD2514" s="62"/>
      <c r="AE2514" s="62"/>
      <c r="AF2514" s="62"/>
      <c r="AG2514" s="62"/>
      <c r="AH2514" s="62"/>
    </row>
    <row r="2515" spans="14:34">
      <c r="N2515" s="415"/>
      <c r="O2515" s="417"/>
      <c r="P2515" s="415"/>
      <c r="Q2515" s="418"/>
      <c r="R2515" s="62"/>
      <c r="S2515" s="62"/>
      <c r="T2515" s="62"/>
      <c r="U2515" s="62"/>
      <c r="V2515" s="417"/>
      <c r="W2515" s="62"/>
      <c r="X2515" s="415"/>
      <c r="Y2515" s="417"/>
      <c r="Z2515" s="415"/>
      <c r="AA2515" s="417"/>
      <c r="AB2515" s="62"/>
      <c r="AC2515" s="62"/>
      <c r="AD2515" s="62"/>
      <c r="AE2515" s="62"/>
      <c r="AF2515" s="62"/>
      <c r="AG2515" s="62"/>
      <c r="AH2515" s="62"/>
    </row>
    <row r="2516" spans="14:34">
      <c r="N2516" s="415"/>
      <c r="O2516" s="417"/>
      <c r="P2516" s="415"/>
      <c r="Q2516" s="418"/>
      <c r="R2516" s="62"/>
      <c r="S2516" s="62"/>
      <c r="T2516" s="62"/>
      <c r="U2516" s="62"/>
      <c r="V2516" s="417"/>
      <c r="W2516" s="62"/>
      <c r="X2516" s="415"/>
      <c r="Y2516" s="417"/>
      <c r="Z2516" s="415"/>
      <c r="AA2516" s="417"/>
      <c r="AB2516" s="62"/>
      <c r="AC2516" s="62"/>
      <c r="AD2516" s="62"/>
      <c r="AE2516" s="62"/>
      <c r="AF2516" s="62"/>
      <c r="AG2516" s="62"/>
      <c r="AH2516" s="62"/>
    </row>
    <row r="2517" spans="14:34">
      <c r="N2517" s="415"/>
      <c r="O2517" s="417"/>
      <c r="P2517" s="415"/>
      <c r="Q2517" s="418"/>
      <c r="R2517" s="62"/>
      <c r="S2517" s="62"/>
      <c r="T2517" s="62"/>
      <c r="U2517" s="62"/>
      <c r="V2517" s="417"/>
      <c r="W2517" s="62"/>
      <c r="X2517" s="415"/>
      <c r="Y2517" s="417"/>
      <c r="Z2517" s="415"/>
      <c r="AA2517" s="417"/>
      <c r="AB2517" s="62"/>
      <c r="AC2517" s="62"/>
      <c r="AD2517" s="62"/>
      <c r="AE2517" s="62"/>
      <c r="AF2517" s="62"/>
      <c r="AG2517" s="62"/>
      <c r="AH2517" s="62"/>
    </row>
    <row r="2518" spans="14:34">
      <c r="N2518" s="415"/>
      <c r="O2518" s="417"/>
      <c r="P2518" s="415"/>
      <c r="Q2518" s="418"/>
      <c r="R2518" s="62"/>
      <c r="S2518" s="62"/>
      <c r="T2518" s="62"/>
      <c r="U2518" s="62"/>
      <c r="V2518" s="417"/>
      <c r="W2518" s="62"/>
      <c r="X2518" s="415"/>
      <c r="Y2518" s="417"/>
      <c r="Z2518" s="415"/>
      <c r="AA2518" s="417"/>
      <c r="AB2518" s="62"/>
      <c r="AC2518" s="62"/>
      <c r="AD2518" s="62"/>
      <c r="AE2518" s="62"/>
      <c r="AF2518" s="62"/>
      <c r="AG2518" s="62"/>
      <c r="AH2518" s="62"/>
    </row>
    <row r="2519" spans="14:34">
      <c r="N2519" s="415"/>
      <c r="O2519" s="417"/>
      <c r="P2519" s="415"/>
      <c r="Q2519" s="418"/>
      <c r="R2519" s="62"/>
      <c r="S2519" s="62"/>
      <c r="T2519" s="62"/>
      <c r="U2519" s="62"/>
      <c r="V2519" s="417"/>
      <c r="W2519" s="62"/>
      <c r="X2519" s="415"/>
      <c r="Y2519" s="417"/>
      <c r="Z2519" s="415"/>
      <c r="AA2519" s="417"/>
      <c r="AB2519" s="62"/>
      <c r="AC2519" s="62"/>
      <c r="AD2519" s="62"/>
      <c r="AE2519" s="62"/>
      <c r="AF2519" s="62"/>
      <c r="AG2519" s="62"/>
      <c r="AH2519" s="62"/>
    </row>
    <row r="2520" spans="14:34">
      <c r="N2520" s="415"/>
      <c r="O2520" s="417"/>
      <c r="P2520" s="415"/>
      <c r="Q2520" s="418"/>
      <c r="R2520" s="62"/>
      <c r="S2520" s="62"/>
      <c r="T2520" s="62"/>
      <c r="U2520" s="62"/>
      <c r="V2520" s="417"/>
      <c r="W2520" s="62"/>
      <c r="X2520" s="415"/>
      <c r="Y2520" s="417"/>
      <c r="Z2520" s="415"/>
      <c r="AA2520" s="417"/>
      <c r="AB2520" s="62"/>
      <c r="AC2520" s="62"/>
      <c r="AD2520" s="62"/>
      <c r="AE2520" s="62"/>
      <c r="AF2520" s="62"/>
      <c r="AG2520" s="62"/>
      <c r="AH2520" s="62"/>
    </row>
    <row r="2521" spans="14:34">
      <c r="N2521" s="415"/>
      <c r="O2521" s="417"/>
      <c r="P2521" s="415"/>
      <c r="Q2521" s="418"/>
      <c r="R2521" s="62"/>
      <c r="S2521" s="62"/>
      <c r="T2521" s="62"/>
      <c r="U2521" s="62"/>
      <c r="V2521" s="417"/>
      <c r="W2521" s="62"/>
      <c r="X2521" s="415"/>
      <c r="Y2521" s="417"/>
      <c r="Z2521" s="415"/>
      <c r="AA2521" s="417"/>
      <c r="AB2521" s="62"/>
      <c r="AC2521" s="62"/>
      <c r="AD2521" s="62"/>
      <c r="AE2521" s="62"/>
      <c r="AF2521" s="62"/>
      <c r="AG2521" s="62"/>
      <c r="AH2521" s="62"/>
    </row>
    <row r="2522" spans="14:34">
      <c r="N2522" s="415"/>
      <c r="O2522" s="417"/>
      <c r="P2522" s="415"/>
      <c r="Q2522" s="418"/>
      <c r="R2522" s="62"/>
      <c r="S2522" s="62"/>
      <c r="T2522" s="62"/>
      <c r="U2522" s="62"/>
      <c r="V2522" s="417"/>
      <c r="W2522" s="62"/>
      <c r="X2522" s="415"/>
      <c r="Y2522" s="417"/>
      <c r="Z2522" s="415"/>
      <c r="AA2522" s="417"/>
      <c r="AB2522" s="62"/>
      <c r="AC2522" s="62"/>
      <c r="AD2522" s="62"/>
      <c r="AE2522" s="62"/>
      <c r="AF2522" s="62"/>
      <c r="AG2522" s="62"/>
      <c r="AH2522" s="62"/>
    </row>
    <row r="2523" spans="14:34">
      <c r="N2523" s="415"/>
      <c r="O2523" s="417"/>
      <c r="P2523" s="415"/>
      <c r="Q2523" s="418"/>
      <c r="R2523" s="62"/>
      <c r="S2523" s="62"/>
      <c r="T2523" s="62"/>
      <c r="U2523" s="62"/>
      <c r="V2523" s="417"/>
      <c r="W2523" s="62"/>
      <c r="X2523" s="415"/>
      <c r="Y2523" s="417"/>
      <c r="Z2523" s="415"/>
      <c r="AA2523" s="417"/>
      <c r="AB2523" s="62"/>
      <c r="AC2523" s="62"/>
      <c r="AD2523" s="62"/>
      <c r="AE2523" s="62"/>
      <c r="AF2523" s="62"/>
      <c r="AG2523" s="62"/>
      <c r="AH2523" s="62"/>
    </row>
    <row r="2524" spans="14:34">
      <c r="N2524" s="415"/>
      <c r="O2524" s="417"/>
      <c r="P2524" s="415"/>
      <c r="Q2524" s="418"/>
      <c r="R2524" s="62"/>
      <c r="S2524" s="62"/>
      <c r="T2524" s="62"/>
      <c r="U2524" s="62"/>
      <c r="V2524" s="417"/>
      <c r="W2524" s="62"/>
      <c r="X2524" s="415"/>
      <c r="Y2524" s="417"/>
      <c r="Z2524" s="415"/>
      <c r="AA2524" s="417"/>
      <c r="AB2524" s="62"/>
      <c r="AC2524" s="62"/>
      <c r="AD2524" s="62"/>
      <c r="AE2524" s="62"/>
      <c r="AF2524" s="62"/>
      <c r="AG2524" s="62"/>
      <c r="AH2524" s="62"/>
    </row>
    <row r="2525" spans="14:34">
      <c r="N2525" s="415"/>
      <c r="O2525" s="417"/>
      <c r="P2525" s="415"/>
      <c r="Q2525" s="418"/>
      <c r="R2525" s="62"/>
      <c r="S2525" s="62"/>
      <c r="T2525" s="62"/>
      <c r="U2525" s="62"/>
      <c r="V2525" s="417"/>
      <c r="W2525" s="62"/>
      <c r="X2525" s="415"/>
      <c r="Y2525" s="417"/>
      <c r="Z2525" s="415"/>
      <c r="AA2525" s="417"/>
      <c r="AB2525" s="62"/>
      <c r="AC2525" s="62"/>
      <c r="AD2525" s="62"/>
      <c r="AE2525" s="62"/>
      <c r="AF2525" s="62"/>
      <c r="AG2525" s="62"/>
      <c r="AH2525" s="62"/>
    </row>
    <row r="2526" spans="14:34">
      <c r="N2526" s="415"/>
      <c r="O2526" s="417"/>
      <c r="P2526" s="415"/>
      <c r="Q2526" s="418"/>
      <c r="R2526" s="62"/>
      <c r="S2526" s="62"/>
      <c r="T2526" s="62"/>
      <c r="U2526" s="62"/>
      <c r="V2526" s="417"/>
      <c r="W2526" s="62"/>
      <c r="X2526" s="415"/>
      <c r="Y2526" s="417"/>
      <c r="Z2526" s="415"/>
      <c r="AA2526" s="417"/>
      <c r="AB2526" s="62"/>
      <c r="AC2526" s="62"/>
      <c r="AD2526" s="62"/>
      <c r="AE2526" s="62"/>
      <c r="AF2526" s="62"/>
      <c r="AG2526" s="62"/>
      <c r="AH2526" s="62"/>
    </row>
    <row r="2527" spans="14:34">
      <c r="N2527" s="415"/>
      <c r="O2527" s="417"/>
      <c r="P2527" s="415"/>
      <c r="Q2527" s="418"/>
      <c r="R2527" s="62"/>
      <c r="S2527" s="62"/>
      <c r="T2527" s="62"/>
      <c r="U2527" s="62"/>
      <c r="V2527" s="417"/>
      <c r="W2527" s="62"/>
      <c r="X2527" s="415"/>
      <c r="Y2527" s="417"/>
      <c r="Z2527" s="415"/>
      <c r="AA2527" s="417"/>
      <c r="AB2527" s="62"/>
      <c r="AC2527" s="62"/>
      <c r="AD2527" s="62"/>
      <c r="AE2527" s="62"/>
      <c r="AF2527" s="62"/>
      <c r="AG2527" s="62"/>
      <c r="AH2527" s="62"/>
    </row>
    <row r="2528" spans="14:34">
      <c r="N2528" s="415"/>
      <c r="O2528" s="417"/>
      <c r="P2528" s="415"/>
      <c r="Q2528" s="418"/>
      <c r="R2528" s="62"/>
      <c r="S2528" s="62"/>
      <c r="T2528" s="62"/>
      <c r="U2528" s="62"/>
      <c r="V2528" s="417"/>
      <c r="W2528" s="62"/>
      <c r="X2528" s="415"/>
      <c r="Y2528" s="417"/>
      <c r="Z2528" s="415"/>
      <c r="AA2528" s="417"/>
      <c r="AB2528" s="62"/>
      <c r="AC2528" s="62"/>
      <c r="AD2528" s="62"/>
      <c r="AE2528" s="62"/>
      <c r="AF2528" s="62"/>
      <c r="AG2528" s="62"/>
      <c r="AH2528" s="62"/>
    </row>
    <row r="2529" spans="14:34">
      <c r="N2529" s="415"/>
      <c r="O2529" s="417"/>
      <c r="P2529" s="415"/>
      <c r="Q2529" s="418"/>
      <c r="R2529" s="62"/>
      <c r="S2529" s="62"/>
      <c r="T2529" s="62"/>
      <c r="U2529" s="62"/>
      <c r="V2529" s="417"/>
      <c r="W2529" s="62"/>
      <c r="X2529" s="415"/>
      <c r="Y2529" s="417"/>
      <c r="Z2529" s="415"/>
      <c r="AA2529" s="417"/>
      <c r="AB2529" s="62"/>
      <c r="AC2529" s="62"/>
      <c r="AD2529" s="62"/>
      <c r="AE2529" s="62"/>
      <c r="AF2529" s="62"/>
      <c r="AG2529" s="62"/>
      <c r="AH2529" s="62"/>
    </row>
    <row r="2530" spans="14:34">
      <c r="N2530" s="415"/>
      <c r="O2530" s="417"/>
      <c r="P2530" s="415"/>
      <c r="Q2530" s="418"/>
      <c r="R2530" s="62"/>
      <c r="S2530" s="62"/>
      <c r="T2530" s="62"/>
      <c r="U2530" s="62"/>
      <c r="V2530" s="417"/>
      <c r="W2530" s="62"/>
      <c r="X2530" s="415"/>
      <c r="Y2530" s="417"/>
      <c r="Z2530" s="415"/>
      <c r="AA2530" s="417"/>
      <c r="AB2530" s="62"/>
      <c r="AC2530" s="62"/>
      <c r="AD2530" s="62"/>
      <c r="AE2530" s="62"/>
      <c r="AF2530" s="62"/>
      <c r="AG2530" s="62"/>
      <c r="AH2530" s="62"/>
    </row>
    <row r="2531" spans="14:34">
      <c r="N2531" s="415"/>
      <c r="O2531" s="417"/>
      <c r="P2531" s="415"/>
      <c r="Q2531" s="418"/>
      <c r="R2531" s="62"/>
      <c r="S2531" s="62"/>
      <c r="T2531" s="62"/>
      <c r="U2531" s="62"/>
      <c r="V2531" s="417"/>
      <c r="W2531" s="62"/>
      <c r="X2531" s="415"/>
      <c r="Y2531" s="417"/>
      <c r="Z2531" s="415"/>
      <c r="AA2531" s="417"/>
      <c r="AB2531" s="62"/>
      <c r="AC2531" s="62"/>
      <c r="AD2531" s="62"/>
      <c r="AE2531" s="62"/>
      <c r="AF2531" s="62"/>
      <c r="AG2531" s="62"/>
      <c r="AH2531" s="62"/>
    </row>
    <row r="2532" spans="14:34">
      <c r="N2532" s="415"/>
      <c r="O2532" s="417"/>
      <c r="P2532" s="415"/>
      <c r="Q2532" s="418"/>
      <c r="R2532" s="62"/>
      <c r="S2532" s="62"/>
      <c r="T2532" s="62"/>
      <c r="U2532" s="62"/>
      <c r="V2532" s="417"/>
      <c r="W2532" s="62"/>
      <c r="X2532" s="415"/>
      <c r="Y2532" s="417"/>
      <c r="Z2532" s="415"/>
      <c r="AA2532" s="417"/>
      <c r="AB2532" s="62"/>
      <c r="AC2532" s="62"/>
      <c r="AD2532" s="62"/>
      <c r="AE2532" s="62"/>
      <c r="AF2532" s="62"/>
      <c r="AG2532" s="62"/>
      <c r="AH2532" s="62"/>
    </row>
    <row r="2533" spans="14:34">
      <c r="N2533" s="415"/>
      <c r="O2533" s="417"/>
      <c r="P2533" s="415"/>
      <c r="Q2533" s="418"/>
      <c r="R2533" s="62"/>
      <c r="S2533" s="62"/>
      <c r="T2533" s="62"/>
      <c r="U2533" s="62"/>
      <c r="V2533" s="417"/>
      <c r="W2533" s="62"/>
      <c r="X2533" s="415"/>
      <c r="Y2533" s="417"/>
      <c r="Z2533" s="415"/>
      <c r="AA2533" s="417"/>
      <c r="AB2533" s="62"/>
      <c r="AC2533" s="62"/>
      <c r="AD2533" s="62"/>
      <c r="AE2533" s="62"/>
      <c r="AF2533" s="62"/>
      <c r="AG2533" s="62"/>
      <c r="AH2533" s="62"/>
    </row>
    <row r="2534" spans="14:34">
      <c r="N2534" s="415"/>
      <c r="O2534" s="417"/>
      <c r="P2534" s="415"/>
      <c r="Q2534" s="418"/>
      <c r="R2534" s="62"/>
      <c r="S2534" s="62"/>
      <c r="T2534" s="62"/>
      <c r="U2534" s="62"/>
      <c r="V2534" s="417"/>
      <c r="W2534" s="62"/>
      <c r="X2534" s="415"/>
      <c r="Y2534" s="417"/>
      <c r="Z2534" s="415"/>
      <c r="AA2534" s="417"/>
      <c r="AB2534" s="62"/>
      <c r="AC2534" s="62"/>
      <c r="AD2534" s="62"/>
      <c r="AE2534" s="62"/>
      <c r="AF2534" s="62"/>
      <c r="AG2534" s="62"/>
      <c r="AH2534" s="62"/>
    </row>
    <row r="2535" spans="14:34">
      <c r="N2535" s="415"/>
      <c r="O2535" s="417"/>
      <c r="P2535" s="415"/>
      <c r="Q2535" s="418"/>
      <c r="R2535" s="62"/>
      <c r="S2535" s="62"/>
      <c r="T2535" s="62"/>
      <c r="U2535" s="62"/>
      <c r="V2535" s="417"/>
      <c r="W2535" s="62"/>
      <c r="X2535" s="415"/>
      <c r="Y2535" s="417"/>
      <c r="Z2535" s="415"/>
      <c r="AA2535" s="417"/>
      <c r="AB2535" s="62"/>
      <c r="AC2535" s="62"/>
      <c r="AD2535" s="62"/>
      <c r="AE2535" s="62"/>
      <c r="AF2535" s="62"/>
      <c r="AG2535" s="62"/>
      <c r="AH2535" s="62"/>
    </row>
    <row r="2536" spans="14:34">
      <c r="N2536" s="415"/>
      <c r="O2536" s="417"/>
      <c r="P2536" s="415"/>
      <c r="Q2536" s="418"/>
      <c r="R2536" s="62"/>
      <c r="S2536" s="62"/>
      <c r="T2536" s="62"/>
      <c r="U2536" s="62"/>
      <c r="V2536" s="417"/>
      <c r="W2536" s="62"/>
      <c r="X2536" s="415"/>
      <c r="Y2536" s="417"/>
      <c r="Z2536" s="415"/>
      <c r="AA2536" s="417"/>
      <c r="AB2536" s="62"/>
      <c r="AC2536" s="62"/>
      <c r="AD2536" s="62"/>
      <c r="AE2536" s="62"/>
      <c r="AF2536" s="62"/>
      <c r="AG2536" s="62"/>
      <c r="AH2536" s="62"/>
    </row>
    <row r="2537" spans="14:34">
      <c r="N2537" s="415"/>
      <c r="O2537" s="417"/>
      <c r="P2537" s="415"/>
      <c r="Q2537" s="418"/>
      <c r="R2537" s="62"/>
      <c r="S2537" s="62"/>
      <c r="T2537" s="62"/>
      <c r="U2537" s="62"/>
      <c r="V2537" s="417"/>
      <c r="W2537" s="62"/>
      <c r="X2537" s="415"/>
      <c r="Y2537" s="417"/>
      <c r="Z2537" s="415"/>
      <c r="AA2537" s="417"/>
      <c r="AB2537" s="62"/>
      <c r="AC2537" s="62"/>
      <c r="AD2537" s="62"/>
      <c r="AE2537" s="62"/>
      <c r="AF2537" s="62"/>
      <c r="AG2537" s="62"/>
      <c r="AH2537" s="62"/>
    </row>
    <row r="2538" spans="14:34">
      <c r="N2538" s="415"/>
      <c r="O2538" s="417"/>
      <c r="P2538" s="415"/>
      <c r="Q2538" s="418"/>
      <c r="R2538" s="62"/>
      <c r="S2538" s="62"/>
      <c r="T2538" s="62"/>
      <c r="U2538" s="62"/>
      <c r="V2538" s="417"/>
      <c r="W2538" s="62"/>
      <c r="X2538" s="415"/>
      <c r="Y2538" s="417"/>
      <c r="Z2538" s="415"/>
      <c r="AA2538" s="417"/>
      <c r="AB2538" s="62"/>
      <c r="AC2538" s="62"/>
      <c r="AD2538" s="62"/>
      <c r="AE2538" s="62"/>
      <c r="AF2538" s="62"/>
      <c r="AG2538" s="62"/>
      <c r="AH2538" s="62"/>
    </row>
    <row r="2539" spans="14:34">
      <c r="N2539" s="415"/>
      <c r="O2539" s="417"/>
      <c r="P2539" s="415"/>
      <c r="Q2539" s="418"/>
      <c r="R2539" s="62"/>
      <c r="S2539" s="62"/>
      <c r="T2539" s="62"/>
      <c r="U2539" s="62"/>
      <c r="V2539" s="417"/>
      <c r="W2539" s="62"/>
      <c r="X2539" s="415"/>
      <c r="Y2539" s="417"/>
      <c r="Z2539" s="415"/>
      <c r="AA2539" s="417"/>
      <c r="AB2539" s="62"/>
      <c r="AC2539" s="62"/>
      <c r="AD2539" s="62"/>
      <c r="AE2539" s="62"/>
      <c r="AF2539" s="62"/>
      <c r="AG2539" s="62"/>
      <c r="AH2539" s="62"/>
    </row>
    <row r="2540" spans="14:34">
      <c r="N2540" s="415"/>
      <c r="O2540" s="417"/>
      <c r="P2540" s="415"/>
      <c r="Q2540" s="418"/>
      <c r="R2540" s="62"/>
      <c r="S2540" s="62"/>
      <c r="T2540" s="62"/>
      <c r="U2540" s="62"/>
      <c r="V2540" s="417"/>
      <c r="W2540" s="62"/>
      <c r="X2540" s="415"/>
      <c r="Y2540" s="417"/>
      <c r="Z2540" s="415"/>
      <c r="AA2540" s="417"/>
      <c r="AB2540" s="62"/>
      <c r="AC2540" s="62"/>
      <c r="AD2540" s="62"/>
      <c r="AE2540" s="62"/>
      <c r="AF2540" s="62"/>
      <c r="AG2540" s="62"/>
      <c r="AH2540" s="62"/>
    </row>
    <row r="2541" spans="14:34">
      <c r="N2541" s="415"/>
      <c r="O2541" s="417"/>
      <c r="P2541" s="415"/>
      <c r="Q2541" s="418"/>
      <c r="R2541" s="62"/>
      <c r="S2541" s="62"/>
      <c r="T2541" s="62"/>
      <c r="U2541" s="62"/>
      <c r="V2541" s="417"/>
      <c r="W2541" s="62"/>
      <c r="X2541" s="415"/>
      <c r="Y2541" s="417"/>
      <c r="Z2541" s="415"/>
      <c r="AA2541" s="417"/>
      <c r="AB2541" s="62"/>
      <c r="AC2541" s="62"/>
      <c r="AD2541" s="62"/>
      <c r="AE2541" s="62"/>
      <c r="AF2541" s="62"/>
      <c r="AG2541" s="62"/>
      <c r="AH2541" s="62"/>
    </row>
    <row r="2542" spans="14:34">
      <c r="N2542" s="415"/>
      <c r="O2542" s="417"/>
      <c r="P2542" s="415"/>
      <c r="Q2542" s="418"/>
      <c r="R2542" s="62"/>
      <c r="S2542" s="62"/>
      <c r="T2542" s="62"/>
      <c r="U2542" s="62"/>
      <c r="V2542" s="417"/>
      <c r="W2542" s="62"/>
      <c r="X2542" s="415"/>
      <c r="Y2542" s="417"/>
      <c r="Z2542" s="415"/>
      <c r="AA2542" s="417"/>
      <c r="AB2542" s="62"/>
      <c r="AC2542" s="62"/>
      <c r="AD2542" s="62"/>
      <c r="AE2542" s="62"/>
      <c r="AF2542" s="62"/>
      <c r="AG2542" s="62"/>
      <c r="AH2542" s="62"/>
    </row>
    <row r="2543" spans="14:34">
      <c r="N2543" s="415"/>
      <c r="O2543" s="417"/>
      <c r="P2543" s="415"/>
      <c r="Q2543" s="418"/>
      <c r="R2543" s="62"/>
      <c r="S2543" s="62"/>
      <c r="T2543" s="62"/>
      <c r="U2543" s="62"/>
      <c r="V2543" s="417"/>
      <c r="W2543" s="62"/>
      <c r="X2543" s="415"/>
      <c r="Y2543" s="417"/>
      <c r="Z2543" s="415"/>
      <c r="AA2543" s="417"/>
      <c r="AB2543" s="62"/>
      <c r="AC2543" s="62"/>
      <c r="AD2543" s="62"/>
      <c r="AE2543" s="62"/>
      <c r="AF2543" s="62"/>
      <c r="AG2543" s="62"/>
      <c r="AH2543" s="62"/>
    </row>
    <row r="2544" spans="14:34">
      <c r="N2544" s="415"/>
      <c r="O2544" s="417"/>
      <c r="P2544" s="415"/>
      <c r="Q2544" s="418"/>
      <c r="R2544" s="62"/>
      <c r="S2544" s="62"/>
      <c r="T2544" s="62"/>
      <c r="U2544" s="62"/>
      <c r="V2544" s="417"/>
      <c r="W2544" s="62"/>
      <c r="X2544" s="415"/>
      <c r="Y2544" s="417"/>
      <c r="Z2544" s="415"/>
      <c r="AA2544" s="417"/>
      <c r="AB2544" s="62"/>
      <c r="AC2544" s="62"/>
      <c r="AD2544" s="62"/>
      <c r="AE2544" s="62"/>
      <c r="AF2544" s="62"/>
      <c r="AG2544" s="62"/>
      <c r="AH2544" s="62"/>
    </row>
    <row r="2545" spans="14:34">
      <c r="N2545" s="415"/>
      <c r="O2545" s="417"/>
      <c r="P2545" s="415"/>
      <c r="Q2545" s="418"/>
      <c r="R2545" s="62"/>
      <c r="S2545" s="62"/>
      <c r="T2545" s="62"/>
      <c r="U2545" s="62"/>
      <c r="V2545" s="417"/>
      <c r="W2545" s="62"/>
      <c r="X2545" s="415"/>
      <c r="Y2545" s="417"/>
      <c r="Z2545" s="415"/>
      <c r="AA2545" s="417"/>
      <c r="AB2545" s="62"/>
      <c r="AC2545" s="62"/>
      <c r="AD2545" s="62"/>
      <c r="AE2545" s="62"/>
      <c r="AF2545" s="62"/>
      <c r="AG2545" s="62"/>
      <c r="AH2545" s="62"/>
    </row>
    <row r="2546" spans="14:34">
      <c r="N2546" s="415"/>
      <c r="O2546" s="417"/>
      <c r="P2546" s="415"/>
      <c r="Q2546" s="418"/>
      <c r="R2546" s="62"/>
      <c r="S2546" s="62"/>
      <c r="T2546" s="62"/>
      <c r="U2546" s="62"/>
      <c r="V2546" s="417"/>
      <c r="W2546" s="62"/>
      <c r="X2546" s="415"/>
      <c r="Y2546" s="417"/>
      <c r="Z2546" s="415"/>
      <c r="AA2546" s="417"/>
      <c r="AB2546" s="62"/>
      <c r="AC2546" s="62"/>
      <c r="AD2546" s="62"/>
      <c r="AE2546" s="62"/>
      <c r="AF2546" s="62"/>
      <c r="AG2546" s="62"/>
      <c r="AH2546" s="62"/>
    </row>
    <row r="2547" spans="14:34">
      <c r="N2547" s="415"/>
      <c r="O2547" s="417"/>
      <c r="P2547" s="415"/>
      <c r="Q2547" s="418"/>
      <c r="R2547" s="62"/>
      <c r="S2547" s="62"/>
      <c r="T2547" s="62"/>
      <c r="U2547" s="62"/>
      <c r="V2547" s="417"/>
      <c r="W2547" s="62"/>
      <c r="X2547" s="415"/>
      <c r="Y2547" s="417"/>
      <c r="Z2547" s="415"/>
      <c r="AA2547" s="417"/>
      <c r="AB2547" s="62"/>
      <c r="AC2547" s="62"/>
      <c r="AD2547" s="62"/>
      <c r="AE2547" s="62"/>
      <c r="AF2547" s="62"/>
      <c r="AG2547" s="62"/>
      <c r="AH2547" s="62"/>
    </row>
    <row r="2548" spans="14:34">
      <c r="N2548" s="415"/>
      <c r="O2548" s="417"/>
      <c r="P2548" s="415"/>
      <c r="Q2548" s="418"/>
      <c r="R2548" s="62"/>
      <c r="S2548" s="62"/>
      <c r="T2548" s="62"/>
      <c r="U2548" s="62"/>
      <c r="V2548" s="417"/>
      <c r="W2548" s="62"/>
      <c r="X2548" s="415"/>
      <c r="Y2548" s="417"/>
      <c r="Z2548" s="415"/>
      <c r="AA2548" s="417"/>
      <c r="AB2548" s="62"/>
      <c r="AC2548" s="62"/>
      <c r="AD2548" s="62"/>
      <c r="AE2548" s="62"/>
      <c r="AF2548" s="62"/>
      <c r="AG2548" s="62"/>
      <c r="AH2548" s="62"/>
    </row>
    <row r="2549" spans="14:34">
      <c r="N2549" s="415"/>
      <c r="O2549" s="417"/>
      <c r="P2549" s="415"/>
      <c r="Q2549" s="418"/>
      <c r="R2549" s="62"/>
      <c r="S2549" s="62"/>
      <c r="T2549" s="62"/>
      <c r="U2549" s="62"/>
      <c r="V2549" s="417"/>
      <c r="W2549" s="62"/>
      <c r="X2549" s="415"/>
      <c r="Y2549" s="417"/>
      <c r="Z2549" s="415"/>
      <c r="AA2549" s="417"/>
      <c r="AB2549" s="62"/>
      <c r="AC2549" s="62"/>
      <c r="AD2549" s="62"/>
      <c r="AE2549" s="62"/>
      <c r="AF2549" s="62"/>
      <c r="AG2549" s="62"/>
      <c r="AH2549" s="62"/>
    </row>
    <row r="2550" spans="14:34">
      <c r="N2550" s="415"/>
      <c r="O2550" s="417"/>
      <c r="P2550" s="415"/>
      <c r="Q2550" s="418"/>
      <c r="R2550" s="62"/>
      <c r="S2550" s="62"/>
      <c r="T2550" s="62"/>
      <c r="U2550" s="62"/>
      <c r="V2550" s="417"/>
      <c r="W2550" s="62"/>
      <c r="X2550" s="415"/>
      <c r="Y2550" s="417"/>
      <c r="Z2550" s="415"/>
      <c r="AA2550" s="417"/>
      <c r="AB2550" s="62"/>
      <c r="AC2550" s="62"/>
      <c r="AD2550" s="62"/>
      <c r="AE2550" s="62"/>
      <c r="AF2550" s="62"/>
      <c r="AG2550" s="62"/>
      <c r="AH2550" s="62"/>
    </row>
    <row r="2551" spans="14:34">
      <c r="N2551" s="415"/>
      <c r="O2551" s="417"/>
      <c r="P2551" s="415"/>
      <c r="Q2551" s="418"/>
      <c r="R2551" s="62"/>
      <c r="S2551" s="62"/>
      <c r="T2551" s="62"/>
      <c r="U2551" s="62"/>
      <c r="V2551" s="417"/>
      <c r="W2551" s="62"/>
      <c r="X2551" s="415"/>
      <c r="Y2551" s="417"/>
      <c r="Z2551" s="415"/>
      <c r="AA2551" s="417"/>
      <c r="AB2551" s="62"/>
      <c r="AC2551" s="62"/>
      <c r="AD2551" s="62"/>
      <c r="AE2551" s="62"/>
      <c r="AF2551" s="62"/>
      <c r="AG2551" s="62"/>
      <c r="AH2551" s="62"/>
    </row>
    <row r="2552" spans="14:34">
      <c r="N2552" s="415"/>
      <c r="O2552" s="417"/>
      <c r="P2552" s="415"/>
      <c r="Q2552" s="418"/>
      <c r="R2552" s="62"/>
      <c r="S2552" s="62"/>
      <c r="T2552" s="62"/>
      <c r="U2552" s="62"/>
      <c r="V2552" s="417"/>
      <c r="W2552" s="62"/>
      <c r="X2552" s="415"/>
      <c r="Y2552" s="417"/>
      <c r="Z2552" s="415"/>
      <c r="AA2552" s="417"/>
      <c r="AB2552" s="62"/>
      <c r="AC2552" s="62"/>
      <c r="AD2552" s="62"/>
      <c r="AE2552" s="62"/>
      <c r="AF2552" s="62"/>
      <c r="AG2552" s="62"/>
      <c r="AH2552" s="62"/>
    </row>
    <row r="2553" spans="14:34">
      <c r="N2553" s="415"/>
      <c r="O2553" s="417"/>
      <c r="P2553" s="415"/>
      <c r="Q2553" s="418"/>
      <c r="R2553" s="62"/>
      <c r="S2553" s="62"/>
      <c r="T2553" s="62"/>
      <c r="U2553" s="62"/>
      <c r="V2553" s="417"/>
      <c r="W2553" s="62"/>
      <c r="X2553" s="415"/>
      <c r="Y2553" s="417"/>
      <c r="Z2553" s="415"/>
      <c r="AA2553" s="417"/>
      <c r="AB2553" s="62"/>
      <c r="AC2553" s="62"/>
      <c r="AD2553" s="62"/>
      <c r="AE2553" s="62"/>
      <c r="AF2553" s="62"/>
      <c r="AG2553" s="62"/>
      <c r="AH2553" s="62"/>
    </row>
    <row r="2554" spans="14:34">
      <c r="N2554" s="415"/>
      <c r="O2554" s="417"/>
      <c r="P2554" s="415"/>
      <c r="Q2554" s="418"/>
      <c r="R2554" s="62"/>
      <c r="S2554" s="62"/>
      <c r="T2554" s="62"/>
      <c r="U2554" s="62"/>
      <c r="V2554" s="417"/>
      <c r="W2554" s="62"/>
      <c r="X2554" s="415"/>
      <c r="Y2554" s="417"/>
      <c r="Z2554" s="415"/>
      <c r="AA2554" s="417"/>
      <c r="AB2554" s="62"/>
      <c r="AC2554" s="62"/>
      <c r="AD2554" s="62"/>
      <c r="AE2554" s="62"/>
      <c r="AF2554" s="62"/>
      <c r="AG2554" s="62"/>
      <c r="AH2554" s="62"/>
    </row>
    <row r="2555" spans="14:34">
      <c r="N2555" s="415"/>
      <c r="O2555" s="417"/>
      <c r="P2555" s="415"/>
      <c r="Q2555" s="418"/>
      <c r="R2555" s="62"/>
      <c r="S2555" s="62"/>
      <c r="T2555" s="62"/>
      <c r="U2555" s="62"/>
      <c r="V2555" s="417"/>
      <c r="W2555" s="62"/>
      <c r="X2555" s="415"/>
      <c r="Y2555" s="417"/>
      <c r="Z2555" s="415"/>
      <c r="AA2555" s="417"/>
      <c r="AB2555" s="62"/>
      <c r="AC2555" s="62"/>
      <c r="AD2555" s="62"/>
      <c r="AE2555" s="62"/>
      <c r="AF2555" s="62"/>
      <c r="AG2555" s="62"/>
      <c r="AH2555" s="62"/>
    </row>
    <row r="2556" spans="14:34">
      <c r="N2556" s="415"/>
      <c r="O2556" s="417"/>
      <c r="P2556" s="415"/>
      <c r="Q2556" s="418"/>
      <c r="R2556" s="62"/>
      <c r="S2556" s="62"/>
      <c r="T2556" s="62"/>
      <c r="U2556" s="62"/>
      <c r="V2556" s="417"/>
      <c r="W2556" s="62"/>
      <c r="X2556" s="415"/>
      <c r="Y2556" s="417"/>
      <c r="Z2556" s="415"/>
      <c r="AA2556" s="417"/>
      <c r="AB2556" s="62"/>
      <c r="AC2556" s="62"/>
      <c r="AD2556" s="62"/>
      <c r="AE2556" s="62"/>
      <c r="AF2556" s="62"/>
      <c r="AG2556" s="62"/>
      <c r="AH2556" s="62"/>
    </row>
    <row r="2557" spans="14:34">
      <c r="N2557" s="415"/>
      <c r="O2557" s="417"/>
      <c r="P2557" s="415"/>
      <c r="Q2557" s="418"/>
      <c r="R2557" s="62"/>
      <c r="S2557" s="62"/>
      <c r="T2557" s="62"/>
      <c r="U2557" s="62"/>
      <c r="V2557" s="417"/>
      <c r="W2557" s="62"/>
      <c r="X2557" s="415"/>
      <c r="Y2557" s="417"/>
      <c r="Z2557" s="415"/>
      <c r="AA2557" s="417"/>
      <c r="AB2557" s="62"/>
      <c r="AC2557" s="62"/>
      <c r="AD2557" s="62"/>
      <c r="AE2557" s="62"/>
      <c r="AF2557" s="62"/>
      <c r="AG2557" s="62"/>
      <c r="AH2557" s="62"/>
    </row>
    <row r="2558" spans="14:34">
      <c r="N2558" s="415"/>
      <c r="O2558" s="417"/>
      <c r="P2558" s="415"/>
      <c r="Q2558" s="418"/>
      <c r="R2558" s="62"/>
      <c r="S2558" s="62"/>
      <c r="T2558" s="62"/>
      <c r="U2558" s="62"/>
      <c r="V2558" s="417"/>
      <c r="W2558" s="62"/>
      <c r="X2558" s="415"/>
      <c r="Y2558" s="417"/>
      <c r="Z2558" s="415"/>
      <c r="AA2558" s="417"/>
      <c r="AB2558" s="62"/>
      <c r="AC2558" s="62"/>
      <c r="AD2558" s="62"/>
      <c r="AE2558" s="62"/>
      <c r="AF2558" s="62"/>
      <c r="AG2558" s="62"/>
      <c r="AH2558" s="62"/>
    </row>
    <row r="2559" spans="14:34">
      <c r="N2559" s="415"/>
      <c r="O2559" s="417"/>
      <c r="P2559" s="415"/>
      <c r="Q2559" s="418"/>
      <c r="R2559" s="62"/>
      <c r="S2559" s="62"/>
      <c r="T2559" s="62"/>
      <c r="U2559" s="62"/>
      <c r="V2559" s="417"/>
      <c r="W2559" s="62"/>
      <c r="X2559" s="415"/>
      <c r="Y2559" s="417"/>
      <c r="Z2559" s="415"/>
      <c r="AA2559" s="417"/>
      <c r="AB2559" s="62"/>
      <c r="AC2559" s="62"/>
      <c r="AD2559" s="62"/>
      <c r="AE2559" s="62"/>
      <c r="AF2559" s="62"/>
      <c r="AG2559" s="62"/>
      <c r="AH2559" s="62"/>
    </row>
    <row r="2560" spans="14:34">
      <c r="N2560" s="415"/>
      <c r="O2560" s="417"/>
      <c r="P2560" s="415"/>
      <c r="Q2560" s="418"/>
      <c r="R2560" s="62"/>
      <c r="S2560" s="62"/>
      <c r="T2560" s="62"/>
      <c r="U2560" s="62"/>
      <c r="V2560" s="417"/>
      <c r="W2560" s="62"/>
      <c r="X2560" s="415"/>
      <c r="Y2560" s="417"/>
      <c r="Z2560" s="415"/>
      <c r="AA2560" s="417"/>
      <c r="AB2560" s="62"/>
      <c r="AC2560" s="62"/>
      <c r="AD2560" s="62"/>
      <c r="AE2560" s="62"/>
      <c r="AF2560" s="62"/>
      <c r="AG2560" s="62"/>
      <c r="AH2560" s="62"/>
    </row>
    <row r="2561" spans="14:34">
      <c r="N2561" s="415"/>
      <c r="O2561" s="417"/>
      <c r="P2561" s="415"/>
      <c r="Q2561" s="418"/>
      <c r="R2561" s="62"/>
      <c r="S2561" s="62"/>
      <c r="T2561" s="62"/>
      <c r="U2561" s="62"/>
      <c r="V2561" s="417"/>
      <c r="W2561" s="62"/>
      <c r="X2561" s="415"/>
      <c r="Y2561" s="417"/>
      <c r="Z2561" s="415"/>
      <c r="AA2561" s="417"/>
      <c r="AB2561" s="62"/>
      <c r="AC2561" s="62"/>
      <c r="AD2561" s="62"/>
      <c r="AE2561" s="62"/>
      <c r="AF2561" s="62"/>
      <c r="AG2561" s="62"/>
      <c r="AH2561" s="62"/>
    </row>
    <row r="2562" spans="14:34">
      <c r="N2562" s="415"/>
      <c r="O2562" s="417"/>
      <c r="P2562" s="415"/>
      <c r="Q2562" s="418"/>
      <c r="R2562" s="62"/>
      <c r="S2562" s="62"/>
      <c r="T2562" s="62"/>
      <c r="U2562" s="62"/>
      <c r="V2562" s="417"/>
      <c r="W2562" s="62"/>
      <c r="X2562" s="415"/>
      <c r="Y2562" s="417"/>
      <c r="Z2562" s="415"/>
      <c r="AA2562" s="417"/>
      <c r="AB2562" s="62"/>
      <c r="AC2562" s="62"/>
      <c r="AD2562" s="62"/>
      <c r="AE2562" s="62"/>
      <c r="AF2562" s="62"/>
      <c r="AG2562" s="62"/>
      <c r="AH2562" s="62"/>
    </row>
    <row r="2563" spans="14:34">
      <c r="N2563" s="415"/>
      <c r="O2563" s="417"/>
      <c r="P2563" s="415"/>
      <c r="Q2563" s="418"/>
      <c r="R2563" s="62"/>
      <c r="S2563" s="62"/>
      <c r="T2563" s="62"/>
      <c r="U2563" s="62"/>
      <c r="V2563" s="417"/>
      <c r="W2563" s="62"/>
      <c r="X2563" s="415"/>
      <c r="Y2563" s="417"/>
      <c r="Z2563" s="415"/>
      <c r="AA2563" s="417"/>
      <c r="AB2563" s="62"/>
      <c r="AC2563" s="62"/>
      <c r="AD2563" s="62"/>
      <c r="AE2563" s="62"/>
      <c r="AF2563" s="62"/>
      <c r="AG2563" s="62"/>
      <c r="AH2563" s="62"/>
    </row>
    <row r="2564" spans="14:34">
      <c r="N2564" s="415"/>
      <c r="O2564" s="417"/>
      <c r="P2564" s="415"/>
      <c r="Q2564" s="418"/>
      <c r="R2564" s="62"/>
      <c r="S2564" s="62"/>
      <c r="T2564" s="62"/>
      <c r="U2564" s="62"/>
      <c r="V2564" s="417"/>
      <c r="W2564" s="62"/>
      <c r="X2564" s="415"/>
      <c r="Y2564" s="417"/>
      <c r="Z2564" s="415"/>
      <c r="AA2564" s="417"/>
      <c r="AB2564" s="62"/>
      <c r="AC2564" s="62"/>
      <c r="AD2564" s="62"/>
      <c r="AE2564" s="62"/>
      <c r="AF2564" s="62"/>
      <c r="AG2564" s="62"/>
      <c r="AH2564" s="62"/>
    </row>
    <row r="2565" spans="14:34">
      <c r="N2565" s="415"/>
      <c r="O2565" s="417"/>
      <c r="P2565" s="415"/>
      <c r="Q2565" s="418"/>
      <c r="R2565" s="62"/>
      <c r="S2565" s="62"/>
      <c r="T2565" s="62"/>
      <c r="U2565" s="62"/>
      <c r="V2565" s="417"/>
      <c r="W2565" s="62"/>
      <c r="X2565" s="415"/>
      <c r="Y2565" s="417"/>
      <c r="Z2565" s="415"/>
      <c r="AA2565" s="417"/>
      <c r="AB2565" s="62"/>
      <c r="AC2565" s="62"/>
      <c r="AD2565" s="62"/>
      <c r="AE2565" s="62"/>
      <c r="AF2565" s="62"/>
      <c r="AG2565" s="62"/>
      <c r="AH2565" s="62"/>
    </row>
    <row r="2566" spans="14:34">
      <c r="N2566" s="415"/>
      <c r="O2566" s="417"/>
      <c r="P2566" s="415"/>
      <c r="Q2566" s="418"/>
      <c r="R2566" s="62"/>
      <c r="S2566" s="62"/>
      <c r="T2566" s="62"/>
      <c r="U2566" s="62"/>
      <c r="V2566" s="417"/>
      <c r="W2566" s="62"/>
      <c r="X2566" s="415"/>
      <c r="Y2566" s="417"/>
      <c r="Z2566" s="415"/>
      <c r="AA2566" s="417"/>
      <c r="AB2566" s="62"/>
      <c r="AC2566" s="62"/>
      <c r="AD2566" s="62"/>
      <c r="AE2566" s="62"/>
      <c r="AF2566" s="62"/>
      <c r="AG2566" s="62"/>
      <c r="AH2566" s="62"/>
    </row>
    <row r="2567" spans="14:34">
      <c r="N2567" s="415"/>
      <c r="O2567" s="417"/>
      <c r="P2567" s="415"/>
      <c r="Q2567" s="418"/>
      <c r="R2567" s="62"/>
      <c r="S2567" s="62"/>
      <c r="T2567" s="62"/>
      <c r="U2567" s="62"/>
      <c r="V2567" s="417"/>
      <c r="W2567" s="62"/>
      <c r="X2567" s="415"/>
      <c r="Y2567" s="417"/>
      <c r="Z2567" s="415"/>
      <c r="AA2567" s="417"/>
      <c r="AB2567" s="62"/>
      <c r="AC2567" s="62"/>
      <c r="AD2567" s="62"/>
      <c r="AE2567" s="62"/>
      <c r="AF2567" s="62"/>
      <c r="AG2567" s="62"/>
      <c r="AH2567" s="62"/>
    </row>
    <row r="2568" spans="14:34">
      <c r="N2568" s="415"/>
      <c r="O2568" s="417"/>
      <c r="P2568" s="415"/>
      <c r="Q2568" s="418"/>
      <c r="R2568" s="62"/>
      <c r="S2568" s="62"/>
      <c r="T2568" s="62"/>
      <c r="U2568" s="62"/>
      <c r="V2568" s="417"/>
      <c r="W2568" s="62"/>
      <c r="X2568" s="415"/>
      <c r="Y2568" s="417"/>
      <c r="Z2568" s="415"/>
      <c r="AA2568" s="417"/>
      <c r="AB2568" s="62"/>
      <c r="AC2568" s="62"/>
      <c r="AD2568" s="62"/>
      <c r="AE2568" s="62"/>
      <c r="AF2568" s="62"/>
      <c r="AG2568" s="62"/>
      <c r="AH2568" s="62"/>
    </row>
    <row r="2569" spans="14:34">
      <c r="N2569" s="415"/>
      <c r="O2569" s="417"/>
      <c r="P2569" s="415"/>
      <c r="Q2569" s="418"/>
      <c r="R2569" s="62"/>
      <c r="S2569" s="62"/>
      <c r="T2569" s="62"/>
      <c r="U2569" s="62"/>
      <c r="V2569" s="417"/>
      <c r="W2569" s="62"/>
      <c r="X2569" s="415"/>
      <c r="Y2569" s="417"/>
      <c r="Z2569" s="415"/>
      <c r="AA2569" s="417"/>
      <c r="AB2569" s="62"/>
      <c r="AC2569" s="62"/>
      <c r="AD2569" s="62"/>
      <c r="AE2569" s="62"/>
      <c r="AF2569" s="62"/>
      <c r="AG2569" s="62"/>
      <c r="AH2569" s="62"/>
    </row>
    <row r="2570" spans="14:34">
      <c r="N2570" s="415"/>
      <c r="O2570" s="417"/>
      <c r="P2570" s="415"/>
      <c r="Q2570" s="418"/>
      <c r="R2570" s="62"/>
      <c r="S2570" s="62"/>
      <c r="T2570" s="62"/>
      <c r="U2570" s="62"/>
      <c r="V2570" s="417"/>
      <c r="W2570" s="62"/>
      <c r="X2570" s="415"/>
      <c r="Y2570" s="417"/>
      <c r="Z2570" s="415"/>
      <c r="AA2570" s="417"/>
      <c r="AB2570" s="62"/>
      <c r="AC2570" s="62"/>
      <c r="AD2570" s="62"/>
      <c r="AE2570" s="62"/>
      <c r="AF2570" s="62"/>
      <c r="AG2570" s="62"/>
      <c r="AH2570" s="62"/>
    </row>
    <row r="2571" spans="14:34">
      <c r="N2571" s="415"/>
      <c r="O2571" s="417"/>
      <c r="P2571" s="415"/>
      <c r="Q2571" s="418"/>
      <c r="R2571" s="62"/>
      <c r="S2571" s="62"/>
      <c r="T2571" s="62"/>
      <c r="U2571" s="62"/>
      <c r="V2571" s="417"/>
      <c r="W2571" s="62"/>
      <c r="X2571" s="415"/>
      <c r="Y2571" s="417"/>
      <c r="Z2571" s="415"/>
      <c r="AA2571" s="417"/>
      <c r="AB2571" s="62"/>
      <c r="AC2571" s="62"/>
      <c r="AD2571" s="62"/>
      <c r="AE2571" s="62"/>
      <c r="AF2571" s="62"/>
      <c r="AG2571" s="62"/>
      <c r="AH2571" s="62"/>
    </row>
    <row r="2572" spans="14:34">
      <c r="N2572" s="415"/>
      <c r="O2572" s="417"/>
      <c r="P2572" s="415"/>
      <c r="Q2572" s="418"/>
      <c r="R2572" s="62"/>
      <c r="S2572" s="62"/>
      <c r="T2572" s="62"/>
      <c r="U2572" s="62"/>
      <c r="V2572" s="417"/>
      <c r="W2572" s="62"/>
      <c r="X2572" s="415"/>
      <c r="Y2572" s="417"/>
      <c r="Z2572" s="415"/>
      <c r="AA2572" s="417"/>
      <c r="AB2572" s="62"/>
      <c r="AC2572" s="62"/>
      <c r="AD2572" s="62"/>
      <c r="AE2572" s="62"/>
      <c r="AF2572" s="62"/>
      <c r="AG2572" s="62"/>
      <c r="AH2572" s="62"/>
    </row>
    <row r="2573" spans="14:34">
      <c r="N2573" s="415"/>
      <c r="O2573" s="417"/>
      <c r="P2573" s="415"/>
      <c r="Q2573" s="418"/>
      <c r="R2573" s="62"/>
      <c r="S2573" s="62"/>
      <c r="T2573" s="62"/>
      <c r="U2573" s="62"/>
      <c r="V2573" s="417"/>
      <c r="W2573" s="62"/>
      <c r="X2573" s="415"/>
      <c r="Y2573" s="417"/>
      <c r="Z2573" s="415"/>
      <c r="AA2573" s="417"/>
      <c r="AB2573" s="62"/>
      <c r="AC2573" s="62"/>
      <c r="AD2573" s="62"/>
      <c r="AE2573" s="62"/>
      <c r="AF2573" s="62"/>
      <c r="AG2573" s="62"/>
      <c r="AH2573" s="62"/>
    </row>
    <row r="2574" spans="14:34">
      <c r="N2574" s="415"/>
      <c r="O2574" s="417"/>
      <c r="P2574" s="415"/>
      <c r="Q2574" s="418"/>
      <c r="R2574" s="62"/>
      <c r="S2574" s="62"/>
      <c r="T2574" s="62"/>
      <c r="U2574" s="62"/>
      <c r="V2574" s="417"/>
      <c r="W2574" s="62"/>
      <c r="X2574" s="415"/>
      <c r="Y2574" s="417"/>
      <c r="Z2574" s="415"/>
      <c r="AA2574" s="417"/>
      <c r="AB2574" s="62"/>
      <c r="AC2574" s="62"/>
      <c r="AD2574" s="62"/>
      <c r="AE2574" s="62"/>
      <c r="AF2574" s="62"/>
      <c r="AG2574" s="62"/>
      <c r="AH2574" s="62"/>
    </row>
    <row r="2575" spans="14:34">
      <c r="N2575" s="415"/>
      <c r="O2575" s="417"/>
      <c r="P2575" s="415"/>
      <c r="Q2575" s="418"/>
      <c r="R2575" s="62"/>
      <c r="S2575" s="62"/>
      <c r="T2575" s="62"/>
      <c r="U2575" s="62"/>
      <c r="V2575" s="417"/>
      <c r="W2575" s="62"/>
      <c r="X2575" s="415"/>
      <c r="Y2575" s="417"/>
      <c r="Z2575" s="415"/>
      <c r="AA2575" s="417"/>
      <c r="AB2575" s="62"/>
      <c r="AC2575" s="62"/>
      <c r="AD2575" s="62"/>
      <c r="AE2575" s="62"/>
      <c r="AF2575" s="62"/>
      <c r="AG2575" s="62"/>
      <c r="AH2575" s="62"/>
    </row>
    <row r="2576" spans="14:34">
      <c r="N2576" s="415"/>
      <c r="O2576" s="417"/>
      <c r="P2576" s="415"/>
      <c r="Q2576" s="418"/>
      <c r="R2576" s="62"/>
      <c r="S2576" s="62"/>
      <c r="T2576" s="62"/>
      <c r="U2576" s="62"/>
      <c r="V2576" s="417"/>
      <c r="W2576" s="62"/>
      <c r="X2576" s="415"/>
      <c r="Y2576" s="417"/>
      <c r="Z2576" s="415"/>
      <c r="AA2576" s="417"/>
      <c r="AB2576" s="62"/>
      <c r="AC2576" s="62"/>
      <c r="AD2576" s="62"/>
      <c r="AE2576" s="62"/>
      <c r="AF2576" s="62"/>
      <c r="AG2576" s="62"/>
      <c r="AH2576" s="62"/>
    </row>
    <row r="2577" spans="14:34">
      <c r="N2577" s="415"/>
      <c r="O2577" s="417"/>
      <c r="P2577" s="415"/>
      <c r="Q2577" s="418"/>
      <c r="R2577" s="62"/>
      <c r="S2577" s="62"/>
      <c r="T2577" s="62"/>
      <c r="U2577" s="62"/>
      <c r="V2577" s="417"/>
      <c r="W2577" s="62"/>
      <c r="X2577" s="415"/>
      <c r="Y2577" s="417"/>
      <c r="Z2577" s="415"/>
      <c r="AA2577" s="417"/>
      <c r="AB2577" s="62"/>
      <c r="AC2577" s="62"/>
      <c r="AD2577" s="62"/>
      <c r="AE2577" s="62"/>
      <c r="AF2577" s="62"/>
      <c r="AG2577" s="62"/>
      <c r="AH2577" s="62"/>
    </row>
    <row r="2578" spans="14:34">
      <c r="N2578" s="415"/>
      <c r="O2578" s="417"/>
      <c r="P2578" s="415"/>
      <c r="Q2578" s="418"/>
      <c r="R2578" s="62"/>
      <c r="S2578" s="62"/>
      <c r="T2578" s="62"/>
      <c r="U2578" s="62"/>
      <c r="V2578" s="417"/>
      <c r="W2578" s="62"/>
      <c r="X2578" s="415"/>
      <c r="Y2578" s="417"/>
      <c r="Z2578" s="415"/>
      <c r="AA2578" s="417"/>
      <c r="AB2578" s="62"/>
      <c r="AC2578" s="62"/>
      <c r="AD2578" s="62"/>
      <c r="AE2578" s="62"/>
      <c r="AF2578" s="62"/>
      <c r="AG2578" s="62"/>
      <c r="AH2578" s="62"/>
    </row>
    <row r="2579" spans="14:34">
      <c r="N2579" s="415"/>
      <c r="O2579" s="417"/>
      <c r="P2579" s="415"/>
      <c r="Q2579" s="418"/>
      <c r="R2579" s="62"/>
      <c r="S2579" s="62"/>
      <c r="T2579" s="62"/>
      <c r="U2579" s="62"/>
      <c r="V2579" s="417"/>
      <c r="W2579" s="62"/>
      <c r="X2579" s="415"/>
      <c r="Y2579" s="417"/>
      <c r="Z2579" s="415"/>
      <c r="AA2579" s="417"/>
      <c r="AB2579" s="62"/>
      <c r="AC2579" s="62"/>
      <c r="AD2579" s="62"/>
      <c r="AE2579" s="62"/>
      <c r="AF2579" s="62"/>
      <c r="AG2579" s="62"/>
      <c r="AH2579" s="62"/>
    </row>
    <row r="2580" spans="14:34">
      <c r="N2580" s="415"/>
      <c r="O2580" s="417"/>
      <c r="P2580" s="415"/>
      <c r="Q2580" s="418"/>
      <c r="R2580" s="62"/>
      <c r="S2580" s="62"/>
      <c r="T2580" s="62"/>
      <c r="U2580" s="62"/>
      <c r="V2580" s="417"/>
      <c r="W2580" s="62"/>
      <c r="X2580" s="415"/>
      <c r="Y2580" s="417"/>
      <c r="Z2580" s="415"/>
      <c r="AA2580" s="417"/>
      <c r="AB2580" s="62"/>
      <c r="AC2580" s="62"/>
      <c r="AD2580" s="62"/>
      <c r="AE2580" s="62"/>
      <c r="AF2580" s="62"/>
      <c r="AG2580" s="62"/>
      <c r="AH2580" s="62"/>
    </row>
    <row r="2581" spans="14:34">
      <c r="N2581" s="415"/>
      <c r="O2581" s="417"/>
      <c r="P2581" s="415"/>
      <c r="Q2581" s="418"/>
      <c r="R2581" s="62"/>
      <c r="S2581" s="62"/>
      <c r="T2581" s="62"/>
      <c r="U2581" s="62"/>
      <c r="V2581" s="417"/>
      <c r="W2581" s="62"/>
      <c r="X2581" s="415"/>
      <c r="Y2581" s="417"/>
      <c r="Z2581" s="415"/>
      <c r="AA2581" s="417"/>
      <c r="AB2581" s="62"/>
      <c r="AC2581" s="62"/>
      <c r="AD2581" s="62"/>
      <c r="AE2581" s="62"/>
      <c r="AF2581" s="62"/>
      <c r="AG2581" s="62"/>
      <c r="AH2581" s="62"/>
    </row>
    <row r="2582" spans="14:34">
      <c r="N2582" s="415"/>
      <c r="O2582" s="417"/>
      <c r="P2582" s="415"/>
      <c r="Q2582" s="418"/>
      <c r="R2582" s="62"/>
      <c r="S2582" s="62"/>
      <c r="T2582" s="62"/>
      <c r="U2582" s="62"/>
      <c r="V2582" s="417"/>
      <c r="W2582" s="62"/>
      <c r="X2582" s="415"/>
      <c r="Y2582" s="417"/>
      <c r="Z2582" s="415"/>
      <c r="AA2582" s="417"/>
      <c r="AB2582" s="62"/>
      <c r="AC2582" s="62"/>
      <c r="AD2582" s="62"/>
      <c r="AE2582" s="62"/>
      <c r="AF2582" s="62"/>
      <c r="AG2582" s="62"/>
      <c r="AH2582" s="62"/>
    </row>
    <row r="2583" spans="14:34">
      <c r="N2583" s="415"/>
      <c r="O2583" s="417"/>
      <c r="P2583" s="415"/>
      <c r="Q2583" s="418"/>
      <c r="R2583" s="62"/>
      <c r="S2583" s="62"/>
      <c r="T2583" s="62"/>
      <c r="U2583" s="62"/>
      <c r="V2583" s="417"/>
      <c r="W2583" s="62"/>
      <c r="X2583" s="415"/>
      <c r="Y2583" s="417"/>
      <c r="Z2583" s="415"/>
      <c r="AA2583" s="417"/>
      <c r="AB2583" s="62"/>
      <c r="AC2583" s="62"/>
      <c r="AD2583" s="62"/>
      <c r="AE2583" s="62"/>
      <c r="AF2583" s="62"/>
      <c r="AG2583" s="62"/>
      <c r="AH2583" s="62"/>
    </row>
    <row r="2584" spans="14:34">
      <c r="N2584" s="415"/>
      <c r="O2584" s="417"/>
      <c r="P2584" s="415"/>
      <c r="Q2584" s="418"/>
      <c r="R2584" s="62"/>
      <c r="S2584" s="62"/>
      <c r="T2584" s="62"/>
      <c r="U2584" s="62"/>
      <c r="V2584" s="417"/>
      <c r="W2584" s="62"/>
      <c r="X2584" s="415"/>
      <c r="Y2584" s="417"/>
      <c r="Z2584" s="415"/>
      <c r="AA2584" s="417"/>
      <c r="AB2584" s="62"/>
      <c r="AC2584" s="62"/>
      <c r="AD2584" s="62"/>
      <c r="AE2584" s="62"/>
      <c r="AF2584" s="62"/>
      <c r="AG2584" s="62"/>
      <c r="AH2584" s="62"/>
    </row>
    <row r="2585" spans="14:34">
      <c r="N2585" s="415"/>
      <c r="O2585" s="417"/>
      <c r="P2585" s="415"/>
      <c r="Q2585" s="418"/>
      <c r="R2585" s="62"/>
      <c r="S2585" s="62"/>
      <c r="T2585" s="62"/>
      <c r="U2585" s="62"/>
      <c r="V2585" s="417"/>
      <c r="W2585" s="62"/>
      <c r="X2585" s="415"/>
      <c r="Y2585" s="417"/>
      <c r="Z2585" s="415"/>
      <c r="AA2585" s="417"/>
      <c r="AB2585" s="62"/>
      <c r="AC2585" s="62"/>
      <c r="AD2585" s="62"/>
      <c r="AE2585" s="62"/>
      <c r="AF2585" s="62"/>
      <c r="AG2585" s="62"/>
      <c r="AH2585" s="62"/>
    </row>
    <row r="2586" spans="14:34">
      <c r="N2586" s="415"/>
      <c r="O2586" s="417"/>
      <c r="P2586" s="415"/>
      <c r="Q2586" s="418"/>
      <c r="R2586" s="62"/>
      <c r="S2586" s="62"/>
      <c r="T2586" s="62"/>
      <c r="U2586" s="62"/>
      <c r="V2586" s="417"/>
      <c r="W2586" s="62"/>
      <c r="X2586" s="415"/>
      <c r="Y2586" s="417"/>
      <c r="Z2586" s="415"/>
      <c r="AA2586" s="417"/>
      <c r="AB2586" s="62"/>
      <c r="AC2586" s="62"/>
      <c r="AD2586" s="62"/>
      <c r="AE2586" s="62"/>
      <c r="AF2586" s="62"/>
      <c r="AG2586" s="62"/>
      <c r="AH2586" s="62"/>
    </row>
    <row r="2587" spans="14:34">
      <c r="N2587" s="415"/>
      <c r="O2587" s="417"/>
      <c r="P2587" s="415"/>
      <c r="Q2587" s="418"/>
      <c r="R2587" s="62"/>
      <c r="S2587" s="62"/>
      <c r="T2587" s="62"/>
      <c r="U2587" s="62"/>
      <c r="V2587" s="417"/>
      <c r="W2587" s="62"/>
      <c r="X2587" s="415"/>
      <c r="Y2587" s="417"/>
      <c r="Z2587" s="415"/>
      <c r="AA2587" s="417"/>
      <c r="AB2587" s="62"/>
      <c r="AC2587" s="62"/>
      <c r="AD2587" s="62"/>
      <c r="AE2587" s="62"/>
      <c r="AF2587" s="62"/>
      <c r="AG2587" s="62"/>
      <c r="AH2587" s="62"/>
    </row>
    <row r="2588" spans="14:34">
      <c r="N2588" s="415"/>
      <c r="O2588" s="417"/>
      <c r="P2588" s="415"/>
      <c r="Q2588" s="418"/>
      <c r="R2588" s="62"/>
      <c r="S2588" s="62"/>
      <c r="T2588" s="62"/>
      <c r="U2588" s="62"/>
      <c r="V2588" s="417"/>
      <c r="W2588" s="62"/>
      <c r="X2588" s="415"/>
      <c r="Y2588" s="417"/>
      <c r="Z2588" s="415"/>
      <c r="AA2588" s="417"/>
      <c r="AB2588" s="62"/>
      <c r="AC2588" s="62"/>
      <c r="AD2588" s="62"/>
      <c r="AE2588" s="62"/>
      <c r="AF2588" s="62"/>
      <c r="AG2588" s="62"/>
      <c r="AH2588" s="62"/>
    </row>
    <row r="2589" spans="14:34">
      <c r="N2589" s="415"/>
      <c r="O2589" s="417"/>
      <c r="P2589" s="415"/>
      <c r="Q2589" s="418"/>
      <c r="R2589" s="62"/>
      <c r="S2589" s="62"/>
      <c r="T2589" s="62"/>
      <c r="U2589" s="62"/>
      <c r="V2589" s="417"/>
      <c r="W2589" s="62"/>
      <c r="X2589" s="415"/>
      <c r="Y2589" s="417"/>
      <c r="Z2589" s="415"/>
      <c r="AA2589" s="417"/>
      <c r="AB2589" s="62"/>
      <c r="AC2589" s="62"/>
      <c r="AD2589" s="62"/>
      <c r="AE2589" s="62"/>
      <c r="AF2589" s="62"/>
      <c r="AG2589" s="62"/>
      <c r="AH2589" s="62"/>
    </row>
    <row r="2590" spans="14:34">
      <c r="N2590" s="415"/>
      <c r="O2590" s="417"/>
      <c r="P2590" s="415"/>
      <c r="Q2590" s="418"/>
      <c r="R2590" s="62"/>
      <c r="S2590" s="62"/>
      <c r="T2590" s="62"/>
      <c r="U2590" s="62"/>
      <c r="V2590" s="417"/>
      <c r="W2590" s="62"/>
      <c r="X2590" s="415"/>
      <c r="Y2590" s="417"/>
      <c r="Z2590" s="415"/>
      <c r="AA2590" s="417"/>
      <c r="AB2590" s="62"/>
      <c r="AC2590" s="62"/>
      <c r="AD2590" s="62"/>
      <c r="AE2590" s="62"/>
      <c r="AF2590" s="62"/>
      <c r="AG2590" s="62"/>
      <c r="AH2590" s="62"/>
    </row>
    <row r="2591" spans="14:34">
      <c r="N2591" s="415"/>
      <c r="O2591" s="417"/>
      <c r="P2591" s="415"/>
      <c r="Q2591" s="418"/>
      <c r="R2591" s="62"/>
      <c r="S2591" s="62"/>
      <c r="T2591" s="62"/>
      <c r="U2591" s="62"/>
      <c r="V2591" s="417"/>
      <c r="W2591" s="62"/>
      <c r="X2591" s="415"/>
      <c r="Y2591" s="417"/>
      <c r="Z2591" s="415"/>
      <c r="AA2591" s="417"/>
      <c r="AB2591" s="62"/>
      <c r="AC2591" s="62"/>
      <c r="AD2591" s="62"/>
      <c r="AE2591" s="62"/>
      <c r="AF2591" s="62"/>
      <c r="AG2591" s="62"/>
      <c r="AH2591" s="62"/>
    </row>
    <row r="2592" spans="14:34">
      <c r="N2592" s="415"/>
      <c r="O2592" s="417"/>
      <c r="P2592" s="415"/>
      <c r="Q2592" s="418"/>
      <c r="R2592" s="62"/>
      <c r="S2592" s="62"/>
      <c r="T2592" s="62"/>
      <c r="U2592" s="62"/>
      <c r="V2592" s="417"/>
      <c r="W2592" s="62"/>
      <c r="X2592" s="415"/>
      <c r="Y2592" s="417"/>
      <c r="Z2592" s="415"/>
      <c r="AA2592" s="417"/>
      <c r="AB2592" s="62"/>
      <c r="AC2592" s="62"/>
      <c r="AD2592" s="62"/>
      <c r="AE2592" s="62"/>
      <c r="AF2592" s="62"/>
      <c r="AG2592" s="62"/>
      <c r="AH2592" s="62"/>
    </row>
    <row r="2593" spans="14:34">
      <c r="N2593" s="415"/>
      <c r="O2593" s="417"/>
      <c r="P2593" s="415"/>
      <c r="Q2593" s="418"/>
      <c r="R2593" s="62"/>
      <c r="S2593" s="62"/>
      <c r="T2593" s="62"/>
      <c r="U2593" s="62"/>
      <c r="V2593" s="417"/>
      <c r="W2593" s="62"/>
      <c r="X2593" s="415"/>
      <c r="Y2593" s="417"/>
      <c r="Z2593" s="415"/>
      <c r="AA2593" s="417"/>
      <c r="AB2593" s="62"/>
      <c r="AC2593" s="62"/>
      <c r="AD2593" s="62"/>
      <c r="AE2593" s="62"/>
      <c r="AF2593" s="62"/>
      <c r="AG2593" s="62"/>
      <c r="AH2593" s="62"/>
    </row>
    <row r="2594" spans="14:34">
      <c r="N2594" s="415"/>
      <c r="O2594" s="417"/>
      <c r="P2594" s="415"/>
      <c r="Q2594" s="418"/>
      <c r="R2594" s="62"/>
      <c r="S2594" s="62"/>
      <c r="T2594" s="62"/>
      <c r="U2594" s="62"/>
      <c r="V2594" s="417"/>
      <c r="W2594" s="62"/>
      <c r="X2594" s="415"/>
      <c r="Y2594" s="417"/>
      <c r="Z2594" s="415"/>
      <c r="AA2594" s="417"/>
      <c r="AB2594" s="62"/>
      <c r="AC2594" s="62"/>
      <c r="AD2594" s="62"/>
      <c r="AE2594" s="62"/>
      <c r="AF2594" s="62"/>
      <c r="AG2594" s="62"/>
      <c r="AH2594" s="62"/>
    </row>
    <row r="2595" spans="14:34">
      <c r="N2595" s="415"/>
      <c r="O2595" s="417"/>
      <c r="P2595" s="415"/>
      <c r="Q2595" s="418"/>
      <c r="R2595" s="62"/>
      <c r="S2595" s="62"/>
      <c r="T2595" s="62"/>
      <c r="U2595" s="62"/>
      <c r="V2595" s="417"/>
      <c r="W2595" s="62"/>
      <c r="X2595" s="415"/>
      <c r="Y2595" s="417"/>
      <c r="Z2595" s="415"/>
      <c r="AA2595" s="417"/>
      <c r="AB2595" s="62"/>
      <c r="AC2595" s="62"/>
      <c r="AD2595" s="62"/>
      <c r="AE2595" s="62"/>
      <c r="AF2595" s="62"/>
      <c r="AG2595" s="62"/>
      <c r="AH2595" s="62"/>
    </row>
    <row r="2596" spans="14:34">
      <c r="N2596" s="415"/>
      <c r="O2596" s="417"/>
      <c r="P2596" s="415"/>
      <c r="Q2596" s="418"/>
      <c r="R2596" s="62"/>
      <c r="S2596" s="62"/>
      <c r="T2596" s="62"/>
      <c r="U2596" s="62"/>
      <c r="V2596" s="417"/>
      <c r="W2596" s="62"/>
      <c r="X2596" s="415"/>
      <c r="Y2596" s="417"/>
      <c r="Z2596" s="415"/>
      <c r="AA2596" s="417"/>
      <c r="AB2596" s="62"/>
      <c r="AC2596" s="62"/>
      <c r="AD2596" s="62"/>
      <c r="AE2596" s="62"/>
      <c r="AF2596" s="62"/>
      <c r="AG2596" s="62"/>
      <c r="AH2596" s="62"/>
    </row>
    <row r="2597" spans="14:34">
      <c r="N2597" s="415"/>
      <c r="O2597" s="417"/>
      <c r="P2597" s="415"/>
      <c r="Q2597" s="418"/>
      <c r="R2597" s="62"/>
      <c r="S2597" s="62"/>
      <c r="T2597" s="62"/>
      <c r="U2597" s="62"/>
      <c r="V2597" s="417"/>
      <c r="W2597" s="62"/>
      <c r="X2597" s="415"/>
      <c r="Y2597" s="417"/>
      <c r="Z2597" s="415"/>
      <c r="AA2597" s="417"/>
      <c r="AB2597" s="62"/>
      <c r="AC2597" s="62"/>
      <c r="AD2597" s="62"/>
      <c r="AE2597" s="62"/>
      <c r="AF2597" s="62"/>
      <c r="AG2597" s="62"/>
      <c r="AH2597" s="62"/>
    </row>
    <row r="2598" spans="14:34">
      <c r="N2598" s="415"/>
      <c r="O2598" s="417"/>
      <c r="P2598" s="415"/>
      <c r="Q2598" s="418"/>
      <c r="R2598" s="62"/>
      <c r="S2598" s="62"/>
      <c r="T2598" s="62"/>
      <c r="U2598" s="62"/>
      <c r="V2598" s="417"/>
      <c r="W2598" s="62"/>
      <c r="X2598" s="415"/>
      <c r="Y2598" s="417"/>
      <c r="Z2598" s="415"/>
      <c r="AA2598" s="417"/>
      <c r="AB2598" s="62"/>
      <c r="AC2598" s="62"/>
      <c r="AD2598" s="62"/>
      <c r="AE2598" s="62"/>
      <c r="AF2598" s="62"/>
      <c r="AG2598" s="62"/>
      <c r="AH2598" s="62"/>
    </row>
    <row r="2599" spans="14:34">
      <c r="N2599" s="415"/>
      <c r="O2599" s="417"/>
      <c r="P2599" s="415"/>
      <c r="Q2599" s="418"/>
      <c r="R2599" s="62"/>
      <c r="S2599" s="62"/>
      <c r="T2599" s="62"/>
      <c r="U2599" s="62"/>
      <c r="V2599" s="417"/>
      <c r="W2599" s="62"/>
      <c r="X2599" s="415"/>
      <c r="Y2599" s="417"/>
      <c r="Z2599" s="415"/>
      <c r="AA2599" s="417"/>
      <c r="AB2599" s="62"/>
      <c r="AC2599" s="62"/>
      <c r="AD2599" s="62"/>
      <c r="AE2599" s="62"/>
      <c r="AF2599" s="62"/>
      <c r="AG2599" s="62"/>
      <c r="AH2599" s="62"/>
    </row>
    <row r="2600" spans="14:34">
      <c r="N2600" s="415"/>
      <c r="O2600" s="417"/>
      <c r="P2600" s="415"/>
      <c r="Q2600" s="418"/>
      <c r="R2600" s="62"/>
      <c r="S2600" s="62"/>
      <c r="T2600" s="62"/>
      <c r="U2600" s="62"/>
      <c r="V2600" s="417"/>
      <c r="W2600" s="62"/>
      <c r="X2600" s="415"/>
      <c r="Y2600" s="417"/>
      <c r="Z2600" s="415"/>
      <c r="AA2600" s="417"/>
      <c r="AB2600" s="62"/>
      <c r="AC2600" s="62"/>
      <c r="AD2600" s="62"/>
      <c r="AE2600" s="62"/>
      <c r="AF2600" s="62"/>
      <c r="AG2600" s="62"/>
      <c r="AH2600" s="62"/>
    </row>
    <row r="2601" spans="14:34">
      <c r="N2601" s="415"/>
      <c r="O2601" s="417"/>
      <c r="P2601" s="415"/>
      <c r="Q2601" s="418"/>
      <c r="R2601" s="62"/>
      <c r="S2601" s="62"/>
      <c r="T2601" s="62"/>
      <c r="U2601" s="62"/>
      <c r="V2601" s="417"/>
      <c r="W2601" s="62"/>
      <c r="X2601" s="415"/>
      <c r="Y2601" s="417"/>
      <c r="Z2601" s="415"/>
      <c r="AA2601" s="417"/>
      <c r="AB2601" s="62"/>
      <c r="AC2601" s="62"/>
      <c r="AD2601" s="62"/>
      <c r="AE2601" s="62"/>
      <c r="AF2601" s="62"/>
      <c r="AG2601" s="62"/>
      <c r="AH2601" s="62"/>
    </row>
    <row r="2602" spans="14:34">
      <c r="N2602" s="415"/>
      <c r="O2602" s="417"/>
      <c r="P2602" s="415"/>
      <c r="Q2602" s="418"/>
      <c r="R2602" s="62"/>
      <c r="S2602" s="62"/>
      <c r="T2602" s="62"/>
      <c r="U2602" s="62"/>
      <c r="V2602" s="417"/>
      <c r="W2602" s="62"/>
      <c r="X2602" s="415"/>
      <c r="Y2602" s="417"/>
      <c r="Z2602" s="415"/>
      <c r="AA2602" s="417"/>
      <c r="AB2602" s="62"/>
      <c r="AC2602" s="62"/>
      <c r="AD2602" s="62"/>
      <c r="AE2602" s="62"/>
      <c r="AF2602" s="62"/>
      <c r="AG2602" s="62"/>
      <c r="AH2602" s="62"/>
    </row>
    <row r="2603" spans="14:34">
      <c r="N2603" s="415"/>
      <c r="O2603" s="417"/>
      <c r="P2603" s="415"/>
      <c r="Q2603" s="418"/>
      <c r="R2603" s="62"/>
      <c r="S2603" s="62"/>
      <c r="T2603" s="62"/>
      <c r="U2603" s="62"/>
      <c r="V2603" s="417"/>
      <c r="W2603" s="62"/>
      <c r="X2603" s="415"/>
      <c r="Y2603" s="417"/>
      <c r="Z2603" s="415"/>
      <c r="AA2603" s="417"/>
      <c r="AB2603" s="62"/>
      <c r="AC2603" s="62"/>
      <c r="AD2603" s="62"/>
      <c r="AE2603" s="62"/>
      <c r="AF2603" s="62"/>
      <c r="AG2603" s="62"/>
      <c r="AH2603" s="62"/>
    </row>
    <row r="2604" spans="14:34">
      <c r="N2604" s="415"/>
      <c r="O2604" s="417"/>
      <c r="P2604" s="415"/>
      <c r="Q2604" s="418"/>
      <c r="R2604" s="62"/>
      <c r="S2604" s="62"/>
      <c r="T2604" s="62"/>
      <c r="U2604" s="62"/>
      <c r="V2604" s="417"/>
      <c r="W2604" s="62"/>
      <c r="X2604" s="415"/>
      <c r="Y2604" s="417"/>
      <c r="Z2604" s="415"/>
      <c r="AA2604" s="417"/>
      <c r="AB2604" s="62"/>
      <c r="AC2604" s="62"/>
      <c r="AD2604" s="62"/>
      <c r="AE2604" s="62"/>
      <c r="AF2604" s="62"/>
      <c r="AG2604" s="62"/>
      <c r="AH2604" s="62"/>
    </row>
    <row r="2605" spans="14:34">
      <c r="N2605" s="415"/>
      <c r="O2605" s="417"/>
      <c r="P2605" s="415"/>
      <c r="Q2605" s="418"/>
      <c r="R2605" s="62"/>
      <c r="S2605" s="62"/>
      <c r="T2605" s="62"/>
      <c r="U2605" s="62"/>
      <c r="V2605" s="417"/>
      <c r="W2605" s="62"/>
      <c r="X2605" s="415"/>
      <c r="Y2605" s="417"/>
      <c r="Z2605" s="415"/>
      <c r="AA2605" s="417"/>
      <c r="AB2605" s="62"/>
      <c r="AC2605" s="62"/>
      <c r="AD2605" s="62"/>
      <c r="AE2605" s="62"/>
      <c r="AF2605" s="62"/>
      <c r="AG2605" s="62"/>
      <c r="AH2605" s="62"/>
    </row>
    <row r="2606" spans="14:34">
      <c r="N2606" s="415"/>
      <c r="O2606" s="417"/>
      <c r="P2606" s="415"/>
      <c r="Q2606" s="418"/>
      <c r="R2606" s="62"/>
      <c r="S2606" s="62"/>
      <c r="T2606" s="62"/>
      <c r="U2606" s="62"/>
      <c r="V2606" s="417"/>
      <c r="W2606" s="62"/>
      <c r="X2606" s="415"/>
      <c r="Y2606" s="417"/>
      <c r="Z2606" s="415"/>
      <c r="AA2606" s="417"/>
      <c r="AB2606" s="62"/>
      <c r="AC2606" s="62"/>
      <c r="AD2606" s="62"/>
      <c r="AE2606" s="62"/>
      <c r="AF2606" s="62"/>
      <c r="AG2606" s="62"/>
      <c r="AH2606" s="62"/>
    </row>
    <row r="2607" spans="14:34">
      <c r="N2607" s="415"/>
      <c r="O2607" s="417"/>
      <c r="P2607" s="415"/>
      <c r="Q2607" s="418"/>
      <c r="R2607" s="62"/>
      <c r="S2607" s="62"/>
      <c r="T2607" s="62"/>
      <c r="U2607" s="62"/>
      <c r="V2607" s="417"/>
      <c r="W2607" s="62"/>
      <c r="X2607" s="415"/>
      <c r="Y2607" s="417"/>
      <c r="Z2607" s="415"/>
      <c r="AA2607" s="417"/>
      <c r="AB2607" s="62"/>
      <c r="AC2607" s="62"/>
      <c r="AD2607" s="62"/>
      <c r="AE2607" s="62"/>
      <c r="AF2607" s="62"/>
      <c r="AG2607" s="62"/>
      <c r="AH2607" s="62"/>
    </row>
    <row r="2608" spans="14:34">
      <c r="N2608" s="415"/>
      <c r="O2608" s="417"/>
      <c r="P2608" s="415"/>
      <c r="Q2608" s="418"/>
      <c r="R2608" s="62"/>
      <c r="S2608" s="62"/>
      <c r="T2608" s="62"/>
      <c r="U2608" s="62"/>
      <c r="V2608" s="417"/>
      <c r="W2608" s="62"/>
      <c r="X2608" s="415"/>
      <c r="Y2608" s="417"/>
      <c r="Z2608" s="415"/>
      <c r="AA2608" s="417"/>
      <c r="AB2608" s="62"/>
      <c r="AC2608" s="62"/>
      <c r="AD2608" s="62"/>
      <c r="AE2608" s="62"/>
      <c r="AF2608" s="62"/>
      <c r="AG2608" s="62"/>
      <c r="AH2608" s="62"/>
    </row>
    <row r="2609" spans="14:34">
      <c r="N2609" s="415"/>
      <c r="O2609" s="417"/>
      <c r="P2609" s="415"/>
      <c r="Q2609" s="418"/>
      <c r="R2609" s="62"/>
      <c r="S2609" s="62"/>
      <c r="T2609" s="62"/>
      <c r="U2609" s="62"/>
      <c r="V2609" s="417"/>
      <c r="W2609" s="62"/>
      <c r="X2609" s="415"/>
      <c r="Y2609" s="417"/>
      <c r="Z2609" s="415"/>
      <c r="AA2609" s="417"/>
      <c r="AB2609" s="62"/>
      <c r="AC2609" s="62"/>
      <c r="AD2609" s="62"/>
      <c r="AE2609" s="62"/>
      <c r="AF2609" s="62"/>
      <c r="AG2609" s="62"/>
      <c r="AH2609" s="62"/>
    </row>
    <row r="2610" spans="14:34">
      <c r="N2610" s="415"/>
      <c r="O2610" s="417"/>
      <c r="P2610" s="415"/>
      <c r="Q2610" s="418"/>
      <c r="R2610" s="62"/>
      <c r="S2610" s="62"/>
      <c r="T2610" s="62"/>
      <c r="U2610" s="62"/>
      <c r="V2610" s="417"/>
      <c r="W2610" s="62"/>
      <c r="X2610" s="415"/>
      <c r="Y2610" s="417"/>
      <c r="Z2610" s="415"/>
      <c r="AA2610" s="417"/>
      <c r="AB2610" s="62"/>
      <c r="AC2610" s="62"/>
      <c r="AD2610" s="62"/>
      <c r="AE2610" s="62"/>
      <c r="AF2610" s="62"/>
      <c r="AG2610" s="62"/>
      <c r="AH2610" s="62"/>
    </row>
    <row r="2611" spans="14:34">
      <c r="N2611" s="415"/>
      <c r="O2611" s="417"/>
      <c r="P2611" s="415"/>
      <c r="Q2611" s="418"/>
      <c r="R2611" s="62"/>
      <c r="S2611" s="62"/>
      <c r="T2611" s="62"/>
      <c r="U2611" s="62"/>
      <c r="V2611" s="417"/>
      <c r="W2611" s="62"/>
      <c r="X2611" s="415"/>
      <c r="Y2611" s="417"/>
      <c r="Z2611" s="415"/>
      <c r="AA2611" s="417"/>
      <c r="AB2611" s="62"/>
      <c r="AC2611" s="62"/>
      <c r="AD2611" s="62"/>
      <c r="AE2611" s="62"/>
      <c r="AF2611" s="62"/>
      <c r="AG2611" s="62"/>
      <c r="AH2611" s="62"/>
    </row>
    <row r="2612" spans="14:34">
      <c r="N2612" s="415"/>
      <c r="O2612" s="417"/>
      <c r="P2612" s="415"/>
      <c r="Q2612" s="418"/>
      <c r="R2612" s="62"/>
      <c r="S2612" s="62"/>
      <c r="T2612" s="62"/>
      <c r="U2612" s="62"/>
      <c r="V2612" s="417"/>
      <c r="W2612" s="62"/>
      <c r="X2612" s="415"/>
      <c r="Y2612" s="417"/>
      <c r="Z2612" s="415"/>
      <c r="AA2612" s="417"/>
      <c r="AB2612" s="62"/>
      <c r="AC2612" s="62"/>
      <c r="AD2612" s="62"/>
      <c r="AE2612" s="62"/>
      <c r="AF2612" s="62"/>
      <c r="AG2612" s="62"/>
      <c r="AH2612" s="62"/>
    </row>
    <row r="2613" spans="14:34">
      <c r="N2613" s="415"/>
      <c r="O2613" s="417"/>
      <c r="P2613" s="415"/>
      <c r="Q2613" s="418"/>
      <c r="R2613" s="62"/>
      <c r="S2613" s="62"/>
      <c r="T2613" s="62"/>
      <c r="U2613" s="62"/>
      <c r="V2613" s="417"/>
      <c r="W2613" s="62"/>
      <c r="X2613" s="415"/>
      <c r="Y2613" s="417"/>
      <c r="Z2613" s="415"/>
      <c r="AA2613" s="417"/>
      <c r="AB2613" s="62"/>
      <c r="AC2613" s="62"/>
      <c r="AD2613" s="62"/>
      <c r="AE2613" s="62"/>
      <c r="AF2613" s="62"/>
      <c r="AG2613" s="62"/>
      <c r="AH2613" s="62"/>
    </row>
    <row r="2614" spans="14:34">
      <c r="N2614" s="415"/>
      <c r="O2614" s="417"/>
      <c r="P2614" s="415"/>
      <c r="Q2614" s="418"/>
      <c r="R2614" s="62"/>
      <c r="S2614" s="62"/>
      <c r="T2614" s="62"/>
      <c r="U2614" s="62"/>
      <c r="V2614" s="417"/>
      <c r="W2614" s="62"/>
      <c r="X2614" s="415"/>
      <c r="Y2614" s="417"/>
      <c r="Z2614" s="415"/>
      <c r="AA2614" s="417"/>
      <c r="AB2614" s="62"/>
      <c r="AC2614" s="62"/>
      <c r="AD2614" s="62"/>
      <c r="AE2614" s="62"/>
      <c r="AF2614" s="62"/>
      <c r="AG2614" s="62"/>
      <c r="AH2614" s="62"/>
    </row>
    <row r="2615" spans="14:34">
      <c r="N2615" s="415"/>
      <c r="O2615" s="417"/>
      <c r="P2615" s="415"/>
      <c r="Q2615" s="418"/>
      <c r="R2615" s="62"/>
      <c r="S2615" s="62"/>
      <c r="T2615" s="62"/>
      <c r="U2615" s="62"/>
      <c r="V2615" s="417"/>
      <c r="W2615" s="62"/>
      <c r="X2615" s="415"/>
      <c r="Y2615" s="417"/>
      <c r="Z2615" s="415"/>
      <c r="AA2615" s="417"/>
      <c r="AB2615" s="62"/>
      <c r="AC2615" s="62"/>
      <c r="AD2615" s="62"/>
      <c r="AE2615" s="62"/>
      <c r="AF2615" s="62"/>
      <c r="AG2615" s="62"/>
      <c r="AH2615" s="62"/>
    </row>
    <row r="2616" spans="14:34">
      <c r="N2616" s="415"/>
      <c r="O2616" s="417"/>
      <c r="P2616" s="415"/>
      <c r="Q2616" s="418"/>
      <c r="R2616" s="62"/>
      <c r="S2616" s="62"/>
      <c r="T2616" s="62"/>
      <c r="U2616" s="62"/>
      <c r="V2616" s="417"/>
      <c r="W2616" s="62"/>
      <c r="X2616" s="415"/>
      <c r="Y2616" s="417"/>
      <c r="Z2616" s="415"/>
      <c r="AA2616" s="417"/>
      <c r="AB2616" s="62"/>
      <c r="AC2616" s="62"/>
      <c r="AD2616" s="62"/>
      <c r="AE2616" s="62"/>
      <c r="AF2616" s="62"/>
      <c r="AG2616" s="62"/>
      <c r="AH2616" s="62"/>
    </row>
    <row r="2617" spans="14:34">
      <c r="N2617" s="415"/>
      <c r="O2617" s="417"/>
      <c r="P2617" s="415"/>
      <c r="Q2617" s="418"/>
      <c r="R2617" s="62"/>
      <c r="S2617" s="62"/>
      <c r="T2617" s="62"/>
      <c r="U2617" s="62"/>
      <c r="V2617" s="417"/>
      <c r="W2617" s="62"/>
      <c r="X2617" s="415"/>
      <c r="Y2617" s="417"/>
      <c r="Z2617" s="415"/>
      <c r="AA2617" s="417"/>
      <c r="AB2617" s="62"/>
      <c r="AC2617" s="62"/>
      <c r="AD2617" s="62"/>
      <c r="AE2617" s="62"/>
      <c r="AF2617" s="62"/>
      <c r="AG2617" s="62"/>
      <c r="AH2617" s="62"/>
    </row>
    <row r="2618" spans="14:34">
      <c r="N2618" s="415"/>
      <c r="O2618" s="417"/>
      <c r="P2618" s="415"/>
      <c r="Q2618" s="418"/>
      <c r="R2618" s="62"/>
      <c r="S2618" s="62"/>
      <c r="T2618" s="62"/>
      <c r="U2618" s="62"/>
      <c r="V2618" s="417"/>
      <c r="W2618" s="62"/>
      <c r="X2618" s="415"/>
      <c r="Y2618" s="417"/>
      <c r="Z2618" s="415"/>
      <c r="AA2618" s="417"/>
      <c r="AB2618" s="62"/>
      <c r="AC2618" s="62"/>
      <c r="AD2618" s="62"/>
      <c r="AE2618" s="62"/>
      <c r="AF2618" s="62"/>
      <c r="AG2618" s="62"/>
      <c r="AH2618" s="62"/>
    </row>
    <row r="2619" spans="14:34">
      <c r="N2619" s="415"/>
      <c r="O2619" s="417"/>
      <c r="P2619" s="415"/>
      <c r="Q2619" s="418"/>
      <c r="R2619" s="62"/>
      <c r="S2619" s="62"/>
      <c r="T2619" s="62"/>
      <c r="U2619" s="62"/>
      <c r="V2619" s="417"/>
      <c r="W2619" s="62"/>
      <c r="X2619" s="415"/>
      <c r="Y2619" s="417"/>
      <c r="Z2619" s="415"/>
      <c r="AA2619" s="417"/>
      <c r="AB2619" s="62"/>
      <c r="AC2619" s="62"/>
      <c r="AD2619" s="62"/>
      <c r="AE2619" s="62"/>
      <c r="AF2619" s="62"/>
      <c r="AG2619" s="62"/>
      <c r="AH2619" s="62"/>
    </row>
    <row r="2620" spans="14:34">
      <c r="N2620" s="415"/>
      <c r="O2620" s="417"/>
      <c r="P2620" s="415"/>
      <c r="Q2620" s="418"/>
      <c r="R2620" s="62"/>
      <c r="S2620" s="62"/>
      <c r="T2620" s="62"/>
      <c r="U2620" s="62"/>
      <c r="V2620" s="417"/>
      <c r="W2620" s="62"/>
      <c r="X2620" s="415"/>
      <c r="Y2620" s="417"/>
      <c r="Z2620" s="415"/>
      <c r="AA2620" s="417"/>
      <c r="AB2620" s="62"/>
      <c r="AC2620" s="62"/>
      <c r="AD2620" s="62"/>
      <c r="AE2620" s="62"/>
      <c r="AF2620" s="62"/>
      <c r="AG2620" s="62"/>
      <c r="AH2620" s="62"/>
    </row>
    <row r="2621" spans="14:34">
      <c r="N2621" s="415"/>
      <c r="O2621" s="417"/>
      <c r="P2621" s="415"/>
      <c r="Q2621" s="418"/>
      <c r="R2621" s="62"/>
      <c r="S2621" s="62"/>
      <c r="T2621" s="62"/>
      <c r="U2621" s="62"/>
      <c r="V2621" s="417"/>
      <c r="W2621" s="62"/>
      <c r="X2621" s="415"/>
      <c r="Y2621" s="417"/>
      <c r="Z2621" s="415"/>
      <c r="AA2621" s="417"/>
      <c r="AB2621" s="62"/>
      <c r="AC2621" s="62"/>
      <c r="AD2621" s="62"/>
      <c r="AE2621" s="62"/>
      <c r="AF2621" s="62"/>
      <c r="AG2621" s="62"/>
      <c r="AH2621" s="62"/>
    </row>
    <row r="2622" spans="14:34">
      <c r="N2622" s="415"/>
      <c r="O2622" s="417"/>
      <c r="P2622" s="415"/>
      <c r="Q2622" s="418"/>
      <c r="R2622" s="62"/>
      <c r="S2622" s="62"/>
      <c r="T2622" s="62"/>
      <c r="U2622" s="62"/>
      <c r="V2622" s="417"/>
      <c r="W2622" s="62"/>
      <c r="X2622" s="415"/>
      <c r="Y2622" s="417"/>
      <c r="Z2622" s="415"/>
      <c r="AA2622" s="417"/>
      <c r="AB2622" s="62"/>
      <c r="AC2622" s="62"/>
      <c r="AD2622" s="62"/>
      <c r="AE2622" s="62"/>
      <c r="AF2622" s="62"/>
      <c r="AG2622" s="62"/>
      <c r="AH2622" s="62"/>
    </row>
    <row r="2623" spans="14:34">
      <c r="N2623" s="415"/>
      <c r="O2623" s="417"/>
      <c r="P2623" s="415"/>
      <c r="Q2623" s="418"/>
      <c r="R2623" s="62"/>
      <c r="S2623" s="62"/>
      <c r="T2623" s="62"/>
      <c r="U2623" s="62"/>
      <c r="V2623" s="417"/>
      <c r="W2623" s="62"/>
      <c r="X2623" s="415"/>
      <c r="Y2623" s="417"/>
      <c r="Z2623" s="415"/>
      <c r="AA2623" s="417"/>
      <c r="AB2623" s="62"/>
      <c r="AC2623" s="62"/>
      <c r="AD2623" s="62"/>
      <c r="AE2623" s="62"/>
      <c r="AF2623" s="62"/>
      <c r="AG2623" s="62"/>
      <c r="AH2623" s="62"/>
    </row>
    <row r="2624" spans="14:34">
      <c r="N2624" s="415"/>
      <c r="O2624" s="417"/>
      <c r="P2624" s="415"/>
      <c r="Q2624" s="418"/>
      <c r="R2624" s="62"/>
      <c r="S2624" s="62"/>
      <c r="T2624" s="62"/>
      <c r="U2624" s="62"/>
      <c r="V2624" s="417"/>
      <c r="W2624" s="62"/>
      <c r="X2624" s="415"/>
      <c r="Y2624" s="417"/>
      <c r="Z2624" s="415"/>
      <c r="AA2624" s="417"/>
      <c r="AB2624" s="62"/>
      <c r="AC2624" s="62"/>
      <c r="AD2624" s="62"/>
      <c r="AE2624" s="62"/>
      <c r="AF2624" s="62"/>
      <c r="AG2624" s="62"/>
      <c r="AH2624" s="62"/>
    </row>
    <row r="2625" spans="14:34">
      <c r="N2625" s="415"/>
      <c r="O2625" s="417"/>
      <c r="P2625" s="415"/>
      <c r="Q2625" s="418"/>
      <c r="R2625" s="62"/>
      <c r="S2625" s="62"/>
      <c r="T2625" s="62"/>
      <c r="U2625" s="62"/>
      <c r="V2625" s="417"/>
      <c r="W2625" s="62"/>
      <c r="X2625" s="415"/>
      <c r="Y2625" s="417"/>
      <c r="Z2625" s="415"/>
      <c r="AA2625" s="417"/>
      <c r="AB2625" s="62"/>
      <c r="AC2625" s="62"/>
      <c r="AD2625" s="62"/>
      <c r="AE2625" s="62"/>
      <c r="AF2625" s="62"/>
      <c r="AG2625" s="62"/>
      <c r="AH2625" s="62"/>
    </row>
    <row r="2626" spans="14:34">
      <c r="N2626" s="415"/>
      <c r="O2626" s="417"/>
      <c r="P2626" s="415"/>
      <c r="Q2626" s="418"/>
      <c r="R2626" s="62"/>
      <c r="S2626" s="62"/>
      <c r="T2626" s="62"/>
      <c r="U2626" s="62"/>
      <c r="V2626" s="417"/>
      <c r="W2626" s="62"/>
      <c r="X2626" s="415"/>
      <c r="Y2626" s="417"/>
      <c r="Z2626" s="415"/>
      <c r="AA2626" s="417"/>
      <c r="AB2626" s="62"/>
      <c r="AC2626" s="62"/>
      <c r="AD2626" s="62"/>
      <c r="AE2626" s="62"/>
      <c r="AF2626" s="62"/>
      <c r="AG2626" s="62"/>
      <c r="AH2626" s="62"/>
    </row>
    <row r="2627" spans="14:34">
      <c r="N2627" s="415"/>
      <c r="O2627" s="417"/>
      <c r="P2627" s="415"/>
      <c r="Q2627" s="418"/>
      <c r="R2627" s="62"/>
      <c r="S2627" s="62"/>
      <c r="T2627" s="62"/>
      <c r="U2627" s="62"/>
      <c r="V2627" s="417"/>
      <c r="W2627" s="62"/>
      <c r="X2627" s="415"/>
      <c r="Y2627" s="417"/>
      <c r="Z2627" s="415"/>
      <c r="AA2627" s="417"/>
      <c r="AB2627" s="62"/>
      <c r="AC2627" s="62"/>
      <c r="AD2627" s="62"/>
      <c r="AE2627" s="62"/>
      <c r="AF2627" s="62"/>
      <c r="AG2627" s="62"/>
      <c r="AH2627" s="62"/>
    </row>
    <row r="2628" spans="14:34">
      <c r="N2628" s="415"/>
      <c r="O2628" s="417"/>
      <c r="P2628" s="415"/>
      <c r="Q2628" s="418"/>
      <c r="R2628" s="62"/>
      <c r="S2628" s="62"/>
      <c r="T2628" s="62"/>
      <c r="U2628" s="62"/>
      <c r="V2628" s="417"/>
      <c r="W2628" s="62"/>
      <c r="X2628" s="415"/>
      <c r="Y2628" s="417"/>
      <c r="Z2628" s="415"/>
      <c r="AA2628" s="417"/>
      <c r="AB2628" s="62"/>
      <c r="AC2628" s="62"/>
      <c r="AD2628" s="62"/>
      <c r="AE2628" s="62"/>
      <c r="AF2628" s="62"/>
      <c r="AG2628" s="62"/>
      <c r="AH2628" s="62"/>
    </row>
    <row r="2629" spans="14:34">
      <c r="N2629" s="415"/>
      <c r="O2629" s="417"/>
      <c r="P2629" s="415"/>
      <c r="Q2629" s="418"/>
      <c r="R2629" s="62"/>
      <c r="S2629" s="62"/>
      <c r="T2629" s="62"/>
      <c r="U2629" s="62"/>
      <c r="V2629" s="417"/>
      <c r="W2629" s="62"/>
      <c r="X2629" s="415"/>
      <c r="Y2629" s="417"/>
      <c r="Z2629" s="415"/>
      <c r="AA2629" s="417"/>
      <c r="AB2629" s="62"/>
      <c r="AC2629" s="62"/>
      <c r="AD2629" s="62"/>
      <c r="AE2629" s="62"/>
      <c r="AF2629" s="62"/>
      <c r="AG2629" s="62"/>
      <c r="AH2629" s="62"/>
    </row>
    <row r="2630" spans="14:34">
      <c r="N2630" s="415"/>
      <c r="O2630" s="417"/>
      <c r="P2630" s="415"/>
      <c r="Q2630" s="418"/>
      <c r="R2630" s="62"/>
      <c r="S2630" s="62"/>
      <c r="T2630" s="62"/>
      <c r="U2630" s="62"/>
      <c r="V2630" s="417"/>
      <c r="W2630" s="62"/>
      <c r="X2630" s="415"/>
      <c r="Y2630" s="417"/>
      <c r="Z2630" s="415"/>
      <c r="AA2630" s="417"/>
      <c r="AB2630" s="62"/>
      <c r="AC2630" s="62"/>
      <c r="AD2630" s="62"/>
      <c r="AE2630" s="62"/>
      <c r="AF2630" s="62"/>
      <c r="AG2630" s="62"/>
      <c r="AH2630" s="62"/>
    </row>
    <row r="2631" spans="14:34">
      <c r="N2631" s="415"/>
      <c r="O2631" s="417"/>
      <c r="P2631" s="415"/>
      <c r="Q2631" s="418"/>
      <c r="R2631" s="62"/>
      <c r="S2631" s="62"/>
      <c r="T2631" s="62"/>
      <c r="U2631" s="62"/>
      <c r="V2631" s="417"/>
      <c r="W2631" s="62"/>
      <c r="X2631" s="415"/>
      <c r="Y2631" s="417"/>
      <c r="Z2631" s="415"/>
      <c r="AA2631" s="417"/>
      <c r="AB2631" s="62"/>
      <c r="AC2631" s="62"/>
      <c r="AD2631" s="62"/>
      <c r="AE2631" s="62"/>
      <c r="AF2631" s="62"/>
      <c r="AG2631" s="62"/>
      <c r="AH2631" s="62"/>
    </row>
    <row r="2632" spans="14:34">
      <c r="N2632" s="415"/>
      <c r="O2632" s="417"/>
      <c r="P2632" s="415"/>
      <c r="Q2632" s="418"/>
      <c r="R2632" s="62"/>
      <c r="S2632" s="62"/>
      <c r="T2632" s="62"/>
      <c r="U2632" s="62"/>
      <c r="V2632" s="417"/>
      <c r="W2632" s="62"/>
      <c r="X2632" s="415"/>
      <c r="Y2632" s="417"/>
      <c r="Z2632" s="415"/>
      <c r="AA2632" s="417"/>
      <c r="AB2632" s="62"/>
      <c r="AC2632" s="62"/>
      <c r="AD2632" s="62"/>
      <c r="AE2632" s="62"/>
      <c r="AF2632" s="62"/>
      <c r="AG2632" s="62"/>
      <c r="AH2632" s="62"/>
    </row>
    <row r="2633" spans="14:34">
      <c r="N2633" s="415"/>
      <c r="O2633" s="417"/>
      <c r="P2633" s="415"/>
      <c r="Q2633" s="418"/>
      <c r="R2633" s="62"/>
      <c r="S2633" s="62"/>
      <c r="T2633" s="62"/>
      <c r="U2633" s="62"/>
      <c r="V2633" s="417"/>
      <c r="W2633" s="62"/>
      <c r="X2633" s="415"/>
      <c r="Y2633" s="417"/>
      <c r="Z2633" s="415"/>
      <c r="AA2633" s="417"/>
      <c r="AB2633" s="62"/>
      <c r="AC2633" s="62"/>
      <c r="AD2633" s="62"/>
      <c r="AE2633" s="62"/>
      <c r="AF2633" s="62"/>
      <c r="AG2633" s="62"/>
      <c r="AH2633" s="62"/>
    </row>
    <row r="2634" spans="14:34">
      <c r="N2634" s="415"/>
      <c r="O2634" s="417"/>
      <c r="P2634" s="415"/>
      <c r="Q2634" s="418"/>
      <c r="R2634" s="62"/>
      <c r="S2634" s="62"/>
      <c r="T2634" s="62"/>
      <c r="U2634" s="62"/>
      <c r="V2634" s="417"/>
      <c r="W2634" s="62"/>
      <c r="X2634" s="415"/>
      <c r="Y2634" s="417"/>
      <c r="Z2634" s="415"/>
      <c r="AA2634" s="417"/>
      <c r="AB2634" s="62"/>
      <c r="AC2634" s="62"/>
      <c r="AD2634" s="62"/>
      <c r="AE2634" s="62"/>
      <c r="AF2634" s="62"/>
      <c r="AG2634" s="62"/>
      <c r="AH2634" s="62"/>
    </row>
    <row r="2635" spans="14:34">
      <c r="N2635" s="415"/>
      <c r="O2635" s="417"/>
      <c r="P2635" s="415"/>
      <c r="Q2635" s="418"/>
      <c r="R2635" s="62"/>
      <c r="S2635" s="62"/>
      <c r="T2635" s="62"/>
      <c r="U2635" s="62"/>
      <c r="V2635" s="417"/>
      <c r="W2635" s="62"/>
      <c r="X2635" s="415"/>
      <c r="Y2635" s="417"/>
      <c r="Z2635" s="415"/>
      <c r="AA2635" s="417"/>
      <c r="AB2635" s="62"/>
      <c r="AC2635" s="62"/>
      <c r="AD2635" s="62"/>
      <c r="AE2635" s="62"/>
      <c r="AF2635" s="62"/>
      <c r="AG2635" s="62"/>
      <c r="AH2635" s="62"/>
    </row>
    <row r="2636" spans="14:34">
      <c r="N2636" s="415"/>
      <c r="O2636" s="417"/>
      <c r="P2636" s="415"/>
      <c r="Q2636" s="418"/>
      <c r="R2636" s="62"/>
      <c r="S2636" s="62"/>
      <c r="T2636" s="62"/>
      <c r="U2636" s="62"/>
      <c r="V2636" s="417"/>
      <c r="W2636" s="62"/>
      <c r="X2636" s="415"/>
      <c r="Y2636" s="417"/>
      <c r="Z2636" s="415"/>
      <c r="AA2636" s="417"/>
      <c r="AB2636" s="62"/>
      <c r="AC2636" s="62"/>
      <c r="AD2636" s="62"/>
      <c r="AE2636" s="62"/>
      <c r="AF2636" s="62"/>
      <c r="AG2636" s="62"/>
      <c r="AH2636" s="62"/>
    </row>
    <row r="2637" spans="14:34">
      <c r="N2637" s="415"/>
      <c r="O2637" s="417"/>
      <c r="P2637" s="415"/>
      <c r="Q2637" s="418"/>
      <c r="R2637" s="62"/>
      <c r="S2637" s="62"/>
      <c r="T2637" s="62"/>
      <c r="U2637" s="62"/>
      <c r="V2637" s="417"/>
      <c r="W2637" s="62"/>
      <c r="X2637" s="415"/>
      <c r="Y2637" s="417"/>
      <c r="Z2637" s="415"/>
      <c r="AA2637" s="417"/>
      <c r="AB2637" s="62"/>
      <c r="AC2637" s="62"/>
      <c r="AD2637" s="62"/>
      <c r="AE2637" s="62"/>
      <c r="AF2637" s="62"/>
      <c r="AG2637" s="62"/>
      <c r="AH2637" s="62"/>
    </row>
    <row r="2638" spans="14:34">
      <c r="N2638" s="415"/>
      <c r="O2638" s="417"/>
      <c r="P2638" s="415"/>
      <c r="Q2638" s="418"/>
      <c r="R2638" s="62"/>
      <c r="S2638" s="62"/>
      <c r="T2638" s="62"/>
      <c r="U2638" s="62"/>
      <c r="V2638" s="417"/>
      <c r="W2638" s="62"/>
      <c r="X2638" s="415"/>
      <c r="Y2638" s="417"/>
      <c r="Z2638" s="415"/>
      <c r="AA2638" s="417"/>
      <c r="AB2638" s="62"/>
      <c r="AC2638" s="62"/>
      <c r="AD2638" s="62"/>
      <c r="AE2638" s="62"/>
      <c r="AF2638" s="62"/>
      <c r="AG2638" s="62"/>
      <c r="AH2638" s="62"/>
    </row>
    <row r="2639" spans="14:34">
      <c r="N2639" s="415"/>
      <c r="O2639" s="417"/>
      <c r="P2639" s="415"/>
      <c r="Q2639" s="418"/>
      <c r="R2639" s="62"/>
      <c r="S2639" s="62"/>
      <c r="T2639" s="62"/>
      <c r="U2639" s="62"/>
      <c r="V2639" s="417"/>
      <c r="W2639" s="62"/>
      <c r="X2639" s="415"/>
      <c r="Y2639" s="417"/>
      <c r="Z2639" s="415"/>
      <c r="AA2639" s="417"/>
      <c r="AB2639" s="62"/>
      <c r="AC2639" s="62"/>
      <c r="AD2639" s="62"/>
      <c r="AE2639" s="62"/>
      <c r="AF2639" s="62"/>
      <c r="AG2639" s="62"/>
      <c r="AH2639" s="62"/>
    </row>
    <row r="2640" spans="14:34">
      <c r="N2640" s="415"/>
      <c r="O2640" s="417"/>
      <c r="P2640" s="415"/>
      <c r="Q2640" s="418"/>
      <c r="R2640" s="62"/>
      <c r="S2640" s="62"/>
      <c r="T2640" s="62"/>
      <c r="U2640" s="62"/>
      <c r="V2640" s="417"/>
      <c r="W2640" s="62"/>
      <c r="X2640" s="415"/>
      <c r="Y2640" s="417"/>
      <c r="Z2640" s="415"/>
      <c r="AA2640" s="417"/>
      <c r="AB2640" s="62"/>
      <c r="AC2640" s="62"/>
      <c r="AD2640" s="62"/>
      <c r="AE2640" s="62"/>
      <c r="AF2640" s="62"/>
      <c r="AG2640" s="62"/>
      <c r="AH2640" s="62"/>
    </row>
    <row r="2641" spans="14:34">
      <c r="N2641" s="415"/>
      <c r="O2641" s="417"/>
      <c r="P2641" s="415"/>
      <c r="Q2641" s="418"/>
      <c r="R2641" s="62"/>
      <c r="S2641" s="62"/>
      <c r="T2641" s="62"/>
      <c r="U2641" s="62"/>
      <c r="V2641" s="417"/>
      <c r="W2641" s="62"/>
      <c r="X2641" s="415"/>
      <c r="Y2641" s="417"/>
      <c r="Z2641" s="415"/>
      <c r="AA2641" s="417"/>
      <c r="AB2641" s="62"/>
      <c r="AC2641" s="62"/>
      <c r="AD2641" s="62"/>
      <c r="AE2641" s="62"/>
      <c r="AF2641" s="62"/>
      <c r="AG2641" s="62"/>
      <c r="AH2641" s="62"/>
    </row>
    <row r="2642" spans="14:34">
      <c r="N2642" s="415"/>
      <c r="O2642" s="417"/>
      <c r="P2642" s="415"/>
      <c r="Q2642" s="418"/>
      <c r="R2642" s="62"/>
      <c r="S2642" s="62"/>
      <c r="T2642" s="62"/>
      <c r="U2642" s="62"/>
      <c r="V2642" s="417"/>
      <c r="W2642" s="62"/>
      <c r="X2642" s="415"/>
      <c r="Y2642" s="417"/>
      <c r="Z2642" s="415"/>
      <c r="AA2642" s="417"/>
      <c r="AB2642" s="62"/>
      <c r="AC2642" s="62"/>
      <c r="AD2642" s="62"/>
      <c r="AE2642" s="62"/>
      <c r="AF2642" s="62"/>
      <c r="AG2642" s="62"/>
      <c r="AH2642" s="62"/>
    </row>
    <row r="2643" spans="14:34">
      <c r="N2643" s="415"/>
      <c r="O2643" s="417"/>
      <c r="P2643" s="415"/>
      <c r="Q2643" s="418"/>
      <c r="R2643" s="62"/>
      <c r="S2643" s="62"/>
      <c r="T2643" s="62"/>
      <c r="U2643" s="62"/>
      <c r="V2643" s="417"/>
      <c r="W2643" s="62"/>
      <c r="X2643" s="415"/>
      <c r="Y2643" s="417"/>
      <c r="Z2643" s="415"/>
      <c r="AA2643" s="417"/>
      <c r="AB2643" s="62"/>
      <c r="AC2643" s="62"/>
      <c r="AD2643" s="62"/>
      <c r="AE2643" s="62"/>
      <c r="AF2643" s="62"/>
      <c r="AG2643" s="62"/>
      <c r="AH2643" s="62"/>
    </row>
    <row r="2644" spans="14:34">
      <c r="N2644" s="415"/>
      <c r="O2644" s="417"/>
      <c r="P2644" s="415"/>
      <c r="Q2644" s="418"/>
      <c r="R2644" s="62"/>
      <c r="S2644" s="62"/>
      <c r="T2644" s="62"/>
      <c r="U2644" s="62"/>
      <c r="V2644" s="417"/>
      <c r="W2644" s="62"/>
      <c r="X2644" s="415"/>
      <c r="Y2644" s="417"/>
      <c r="Z2644" s="415"/>
      <c r="AA2644" s="417"/>
      <c r="AB2644" s="62"/>
      <c r="AC2644" s="62"/>
      <c r="AD2644" s="62"/>
      <c r="AE2644" s="62"/>
      <c r="AF2644" s="62"/>
      <c r="AG2644" s="62"/>
      <c r="AH2644" s="62"/>
    </row>
    <row r="2645" spans="14:34">
      <c r="N2645" s="415"/>
      <c r="O2645" s="417"/>
      <c r="P2645" s="415"/>
      <c r="Q2645" s="418"/>
      <c r="R2645" s="62"/>
      <c r="S2645" s="62"/>
      <c r="T2645" s="62"/>
      <c r="U2645" s="62"/>
      <c r="V2645" s="417"/>
      <c r="W2645" s="62"/>
      <c r="X2645" s="415"/>
      <c r="Y2645" s="417"/>
      <c r="Z2645" s="415"/>
      <c r="AA2645" s="417"/>
      <c r="AB2645" s="62"/>
      <c r="AC2645" s="62"/>
      <c r="AD2645" s="62"/>
      <c r="AE2645" s="62"/>
      <c r="AF2645" s="62"/>
      <c r="AG2645" s="62"/>
      <c r="AH2645" s="62"/>
    </row>
    <row r="2646" spans="14:34">
      <c r="N2646" s="415"/>
      <c r="O2646" s="417"/>
      <c r="P2646" s="415"/>
      <c r="Q2646" s="418"/>
      <c r="R2646" s="62"/>
      <c r="S2646" s="62"/>
      <c r="T2646" s="62"/>
      <c r="U2646" s="62"/>
      <c r="V2646" s="417"/>
      <c r="W2646" s="62"/>
      <c r="X2646" s="415"/>
      <c r="Y2646" s="417"/>
      <c r="Z2646" s="415"/>
      <c r="AA2646" s="417"/>
      <c r="AB2646" s="62"/>
      <c r="AC2646" s="62"/>
      <c r="AD2646" s="62"/>
      <c r="AE2646" s="62"/>
      <c r="AF2646" s="62"/>
      <c r="AG2646" s="62"/>
      <c r="AH2646" s="62"/>
    </row>
    <row r="2647" spans="14:34">
      <c r="N2647" s="415"/>
      <c r="O2647" s="417"/>
      <c r="P2647" s="415"/>
      <c r="Q2647" s="418"/>
      <c r="R2647" s="62"/>
      <c r="S2647" s="62"/>
      <c r="T2647" s="62"/>
      <c r="U2647" s="62"/>
      <c r="V2647" s="417"/>
      <c r="W2647" s="62"/>
      <c r="X2647" s="415"/>
      <c r="Y2647" s="417"/>
      <c r="Z2647" s="415"/>
      <c r="AA2647" s="417"/>
      <c r="AB2647" s="62"/>
      <c r="AC2647" s="62"/>
      <c r="AD2647" s="62"/>
      <c r="AE2647" s="62"/>
      <c r="AF2647" s="62"/>
      <c r="AG2647" s="62"/>
      <c r="AH2647" s="62"/>
    </row>
    <row r="2648" spans="14:34">
      <c r="N2648" s="415"/>
      <c r="O2648" s="417"/>
      <c r="P2648" s="415"/>
      <c r="Q2648" s="418"/>
      <c r="R2648" s="62"/>
      <c r="S2648" s="62"/>
      <c r="T2648" s="62"/>
      <c r="U2648" s="62"/>
      <c r="V2648" s="417"/>
      <c r="W2648" s="62"/>
      <c r="X2648" s="415"/>
      <c r="Y2648" s="417"/>
      <c r="Z2648" s="415"/>
      <c r="AA2648" s="417"/>
      <c r="AB2648" s="62"/>
      <c r="AC2648" s="62"/>
      <c r="AD2648" s="62"/>
      <c r="AE2648" s="62"/>
      <c r="AF2648" s="62"/>
      <c r="AG2648" s="62"/>
      <c r="AH2648" s="62"/>
    </row>
    <row r="2649" spans="14:34">
      <c r="N2649" s="415"/>
      <c r="O2649" s="417"/>
      <c r="P2649" s="415"/>
      <c r="Q2649" s="418"/>
      <c r="R2649" s="62"/>
      <c r="S2649" s="62"/>
      <c r="T2649" s="62"/>
      <c r="U2649" s="62"/>
      <c r="V2649" s="417"/>
      <c r="W2649" s="62"/>
      <c r="X2649" s="415"/>
      <c r="Y2649" s="417"/>
      <c r="Z2649" s="415"/>
      <c r="AA2649" s="417"/>
      <c r="AB2649" s="62"/>
      <c r="AC2649" s="62"/>
      <c r="AD2649" s="62"/>
      <c r="AE2649" s="62"/>
      <c r="AF2649" s="62"/>
      <c r="AG2649" s="62"/>
      <c r="AH2649" s="62"/>
    </row>
    <row r="2650" spans="14:34">
      <c r="N2650" s="415"/>
      <c r="O2650" s="417"/>
      <c r="P2650" s="415"/>
      <c r="Q2650" s="418"/>
      <c r="R2650" s="62"/>
      <c r="S2650" s="62"/>
      <c r="T2650" s="62"/>
      <c r="U2650" s="62"/>
      <c r="V2650" s="417"/>
      <c r="W2650" s="62"/>
      <c r="X2650" s="415"/>
      <c r="Y2650" s="417"/>
      <c r="Z2650" s="415"/>
      <c r="AA2650" s="417"/>
      <c r="AB2650" s="62"/>
      <c r="AC2650" s="62"/>
      <c r="AD2650" s="62"/>
      <c r="AE2650" s="62"/>
      <c r="AF2650" s="62"/>
      <c r="AG2650" s="62"/>
      <c r="AH2650" s="62"/>
    </row>
    <row r="2651" spans="14:34">
      <c r="N2651" s="415"/>
      <c r="O2651" s="417"/>
      <c r="P2651" s="415"/>
      <c r="Q2651" s="418"/>
      <c r="R2651" s="62"/>
      <c r="S2651" s="62"/>
      <c r="T2651" s="62"/>
      <c r="U2651" s="62"/>
      <c r="V2651" s="417"/>
      <c r="W2651" s="62"/>
      <c r="X2651" s="415"/>
      <c r="Y2651" s="417"/>
      <c r="Z2651" s="415"/>
      <c r="AA2651" s="417"/>
      <c r="AB2651" s="62"/>
      <c r="AC2651" s="62"/>
      <c r="AD2651" s="62"/>
      <c r="AE2651" s="62"/>
      <c r="AF2651" s="62"/>
      <c r="AG2651" s="62"/>
      <c r="AH2651" s="62"/>
    </row>
    <row r="2652" spans="14:34">
      <c r="N2652" s="415"/>
      <c r="O2652" s="417"/>
      <c r="P2652" s="415"/>
      <c r="Q2652" s="418"/>
      <c r="R2652" s="62"/>
      <c r="S2652" s="62"/>
      <c r="T2652" s="62"/>
      <c r="U2652" s="62"/>
      <c r="V2652" s="417"/>
      <c r="W2652" s="62"/>
      <c r="X2652" s="415"/>
      <c r="Y2652" s="417"/>
      <c r="Z2652" s="415"/>
      <c r="AA2652" s="417"/>
      <c r="AB2652" s="62"/>
      <c r="AC2652" s="62"/>
      <c r="AD2652" s="62"/>
      <c r="AE2652" s="62"/>
      <c r="AF2652" s="62"/>
      <c r="AG2652" s="62"/>
      <c r="AH2652" s="62"/>
    </row>
    <row r="2653" spans="14:34">
      <c r="N2653" s="415"/>
      <c r="O2653" s="417"/>
      <c r="P2653" s="415"/>
      <c r="Q2653" s="418"/>
      <c r="R2653" s="62"/>
      <c r="S2653" s="62"/>
      <c r="T2653" s="62"/>
      <c r="U2653" s="62"/>
      <c r="V2653" s="417"/>
      <c r="W2653" s="62"/>
      <c r="X2653" s="415"/>
      <c r="Y2653" s="417"/>
      <c r="Z2653" s="415"/>
      <c r="AA2653" s="417"/>
      <c r="AB2653" s="62"/>
      <c r="AC2653" s="62"/>
      <c r="AD2653" s="62"/>
      <c r="AE2653" s="62"/>
      <c r="AF2653" s="62"/>
      <c r="AG2653" s="62"/>
      <c r="AH2653" s="62"/>
    </row>
    <row r="2654" spans="14:34">
      <c r="N2654" s="415"/>
      <c r="O2654" s="417"/>
      <c r="P2654" s="415"/>
      <c r="Q2654" s="418"/>
      <c r="R2654" s="62"/>
      <c r="S2654" s="62"/>
      <c r="T2654" s="62"/>
      <c r="U2654" s="62"/>
      <c r="V2654" s="417"/>
      <c r="W2654" s="62"/>
      <c r="X2654" s="415"/>
      <c r="Y2654" s="417"/>
      <c r="Z2654" s="415"/>
      <c r="AA2654" s="417"/>
      <c r="AB2654" s="62"/>
      <c r="AC2654" s="62"/>
      <c r="AD2654" s="62"/>
      <c r="AE2654" s="62"/>
      <c r="AF2654" s="62"/>
      <c r="AG2654" s="62"/>
      <c r="AH2654" s="62"/>
    </row>
    <row r="2655" spans="14:34">
      <c r="N2655" s="415"/>
      <c r="O2655" s="417"/>
      <c r="P2655" s="415"/>
      <c r="Q2655" s="418"/>
      <c r="R2655" s="62"/>
      <c r="S2655" s="62"/>
      <c r="T2655" s="62"/>
      <c r="U2655" s="62"/>
      <c r="V2655" s="417"/>
      <c r="W2655" s="62"/>
      <c r="X2655" s="415"/>
      <c r="Y2655" s="417"/>
      <c r="Z2655" s="415"/>
      <c r="AA2655" s="417"/>
      <c r="AB2655" s="62"/>
      <c r="AC2655" s="62"/>
      <c r="AD2655" s="62"/>
      <c r="AE2655" s="62"/>
      <c r="AF2655" s="62"/>
      <c r="AG2655" s="62"/>
      <c r="AH2655" s="62"/>
    </row>
    <row r="2656" spans="14:34">
      <c r="N2656" s="415"/>
      <c r="O2656" s="417"/>
      <c r="P2656" s="415"/>
      <c r="Q2656" s="418"/>
      <c r="R2656" s="62"/>
      <c r="S2656" s="62"/>
      <c r="T2656" s="62"/>
      <c r="U2656" s="62"/>
      <c r="V2656" s="417"/>
      <c r="W2656" s="62"/>
      <c r="X2656" s="415"/>
      <c r="Y2656" s="417"/>
      <c r="Z2656" s="415"/>
      <c r="AA2656" s="417"/>
      <c r="AB2656" s="62"/>
      <c r="AC2656" s="62"/>
      <c r="AD2656" s="62"/>
      <c r="AE2656" s="62"/>
      <c r="AF2656" s="62"/>
      <c r="AG2656" s="62"/>
      <c r="AH2656" s="62"/>
    </row>
    <row r="2657" spans="14:34">
      <c r="N2657" s="415"/>
      <c r="O2657" s="417"/>
      <c r="P2657" s="415"/>
      <c r="Q2657" s="418"/>
      <c r="R2657" s="62"/>
      <c r="S2657" s="62"/>
      <c r="T2657" s="62"/>
      <c r="U2657" s="62"/>
      <c r="V2657" s="417"/>
      <c r="W2657" s="62"/>
      <c r="X2657" s="415"/>
      <c r="Y2657" s="417"/>
      <c r="Z2657" s="415"/>
      <c r="AA2657" s="417"/>
      <c r="AB2657" s="62"/>
      <c r="AC2657" s="62"/>
      <c r="AD2657" s="62"/>
      <c r="AE2657" s="62"/>
      <c r="AF2657" s="62"/>
      <c r="AG2657" s="62"/>
      <c r="AH2657" s="62"/>
    </row>
    <row r="2658" spans="14:34">
      <c r="N2658" s="415"/>
      <c r="O2658" s="417"/>
      <c r="P2658" s="415"/>
      <c r="Q2658" s="418"/>
      <c r="R2658" s="62"/>
      <c r="S2658" s="62"/>
      <c r="T2658" s="62"/>
      <c r="U2658" s="62"/>
      <c r="V2658" s="417"/>
      <c r="W2658" s="62"/>
      <c r="X2658" s="415"/>
      <c r="Y2658" s="417"/>
      <c r="Z2658" s="415"/>
      <c r="AA2658" s="417"/>
      <c r="AB2658" s="62"/>
      <c r="AC2658" s="62"/>
      <c r="AD2658" s="62"/>
      <c r="AE2658" s="62"/>
      <c r="AF2658" s="62"/>
      <c r="AG2658" s="62"/>
      <c r="AH2658" s="62"/>
    </row>
    <row r="2659" spans="14:34">
      <c r="N2659" s="415"/>
      <c r="O2659" s="417"/>
      <c r="P2659" s="415"/>
      <c r="Q2659" s="418"/>
      <c r="R2659" s="62"/>
      <c r="S2659" s="62"/>
      <c r="T2659" s="62"/>
      <c r="U2659" s="62"/>
      <c r="V2659" s="417"/>
      <c r="W2659" s="62"/>
      <c r="X2659" s="415"/>
      <c r="Y2659" s="417"/>
      <c r="Z2659" s="415"/>
      <c r="AA2659" s="417"/>
      <c r="AB2659" s="62"/>
      <c r="AC2659" s="62"/>
      <c r="AD2659" s="62"/>
      <c r="AE2659" s="62"/>
      <c r="AF2659" s="62"/>
      <c r="AG2659" s="62"/>
      <c r="AH2659" s="62"/>
    </row>
    <row r="2660" spans="14:34">
      <c r="N2660" s="415"/>
      <c r="O2660" s="417"/>
      <c r="P2660" s="415"/>
      <c r="Q2660" s="418"/>
      <c r="R2660" s="62"/>
      <c r="S2660" s="62"/>
      <c r="T2660" s="62"/>
      <c r="U2660" s="62"/>
      <c r="V2660" s="417"/>
      <c r="W2660" s="62"/>
      <c r="X2660" s="415"/>
      <c r="Y2660" s="417"/>
      <c r="Z2660" s="415"/>
      <c r="AA2660" s="417"/>
      <c r="AB2660" s="62"/>
      <c r="AC2660" s="62"/>
      <c r="AD2660" s="62"/>
      <c r="AE2660" s="62"/>
      <c r="AF2660" s="62"/>
      <c r="AG2660" s="62"/>
      <c r="AH2660" s="62"/>
    </row>
    <row r="2661" spans="14:34">
      <c r="N2661" s="415"/>
      <c r="O2661" s="417"/>
      <c r="P2661" s="415"/>
      <c r="Q2661" s="418"/>
      <c r="R2661" s="62"/>
      <c r="S2661" s="62"/>
      <c r="T2661" s="62"/>
      <c r="U2661" s="62"/>
      <c r="V2661" s="417"/>
      <c r="W2661" s="62"/>
      <c r="X2661" s="415"/>
      <c r="Y2661" s="417"/>
      <c r="Z2661" s="415"/>
      <c r="AA2661" s="417"/>
      <c r="AB2661" s="62"/>
      <c r="AC2661" s="62"/>
      <c r="AD2661" s="62"/>
      <c r="AE2661" s="62"/>
      <c r="AF2661" s="62"/>
      <c r="AG2661" s="62"/>
      <c r="AH2661" s="62"/>
    </row>
    <row r="2662" spans="14:34">
      <c r="N2662" s="415"/>
      <c r="O2662" s="417"/>
      <c r="P2662" s="415"/>
      <c r="Q2662" s="418"/>
      <c r="R2662" s="62"/>
      <c r="S2662" s="62"/>
      <c r="T2662" s="62"/>
      <c r="U2662" s="62"/>
      <c r="V2662" s="417"/>
      <c r="W2662" s="62"/>
      <c r="X2662" s="415"/>
      <c r="Y2662" s="417"/>
      <c r="Z2662" s="415"/>
      <c r="AA2662" s="417"/>
      <c r="AB2662" s="62"/>
      <c r="AC2662" s="62"/>
      <c r="AD2662" s="62"/>
      <c r="AE2662" s="62"/>
      <c r="AF2662" s="62"/>
      <c r="AG2662" s="62"/>
      <c r="AH2662" s="62"/>
    </row>
    <row r="2663" spans="14:34">
      <c r="N2663" s="415"/>
      <c r="O2663" s="417"/>
      <c r="P2663" s="415"/>
      <c r="Q2663" s="418"/>
      <c r="R2663" s="62"/>
      <c r="S2663" s="62"/>
      <c r="T2663" s="62"/>
      <c r="U2663" s="62"/>
      <c r="V2663" s="417"/>
      <c r="W2663" s="62"/>
      <c r="X2663" s="415"/>
      <c r="Y2663" s="417"/>
      <c r="Z2663" s="415"/>
      <c r="AA2663" s="417"/>
      <c r="AB2663" s="62"/>
      <c r="AC2663" s="62"/>
      <c r="AD2663" s="62"/>
      <c r="AE2663" s="62"/>
      <c r="AF2663" s="62"/>
      <c r="AG2663" s="62"/>
      <c r="AH2663" s="62"/>
    </row>
    <row r="2664" spans="14:34">
      <c r="N2664" s="415"/>
      <c r="O2664" s="417"/>
      <c r="P2664" s="415"/>
      <c r="Q2664" s="418"/>
      <c r="R2664" s="62"/>
      <c r="S2664" s="62"/>
      <c r="T2664" s="62"/>
      <c r="U2664" s="62"/>
      <c r="V2664" s="417"/>
      <c r="W2664" s="62"/>
      <c r="X2664" s="415"/>
      <c r="Y2664" s="417"/>
      <c r="Z2664" s="415"/>
      <c r="AA2664" s="417"/>
      <c r="AB2664" s="62"/>
      <c r="AC2664" s="62"/>
      <c r="AD2664" s="62"/>
      <c r="AE2664" s="62"/>
      <c r="AF2664" s="62"/>
      <c r="AG2664" s="62"/>
      <c r="AH2664" s="62"/>
    </row>
    <row r="2665" spans="14:34">
      <c r="N2665" s="415"/>
      <c r="O2665" s="417"/>
      <c r="P2665" s="415"/>
      <c r="Q2665" s="418"/>
      <c r="R2665" s="62"/>
      <c r="S2665" s="62"/>
      <c r="T2665" s="62"/>
      <c r="U2665" s="62"/>
      <c r="V2665" s="417"/>
      <c r="W2665" s="62"/>
      <c r="X2665" s="415"/>
      <c r="Y2665" s="417"/>
      <c r="Z2665" s="415"/>
      <c r="AA2665" s="417"/>
      <c r="AB2665" s="62"/>
      <c r="AC2665" s="62"/>
      <c r="AD2665" s="62"/>
      <c r="AE2665" s="62"/>
      <c r="AF2665" s="62"/>
      <c r="AG2665" s="62"/>
      <c r="AH2665" s="62"/>
    </row>
    <row r="2666" spans="14:34">
      <c r="N2666" s="415"/>
      <c r="O2666" s="417"/>
      <c r="P2666" s="415"/>
      <c r="Q2666" s="418"/>
      <c r="R2666" s="62"/>
      <c r="S2666" s="62"/>
      <c r="T2666" s="62"/>
      <c r="U2666" s="62"/>
      <c r="V2666" s="417"/>
      <c r="W2666" s="62"/>
      <c r="X2666" s="415"/>
      <c r="Y2666" s="417"/>
      <c r="Z2666" s="415"/>
      <c r="AA2666" s="417"/>
      <c r="AB2666" s="62"/>
      <c r="AC2666" s="62"/>
      <c r="AD2666" s="62"/>
      <c r="AE2666" s="62"/>
      <c r="AF2666" s="62"/>
      <c r="AG2666" s="62"/>
      <c r="AH2666" s="62"/>
    </row>
    <row r="2667" spans="14:34">
      <c r="N2667" s="415"/>
      <c r="O2667" s="417"/>
      <c r="P2667" s="415"/>
      <c r="Q2667" s="418"/>
      <c r="R2667" s="62"/>
      <c r="S2667" s="62"/>
      <c r="T2667" s="62"/>
      <c r="U2667" s="62"/>
      <c r="V2667" s="417"/>
      <c r="W2667" s="62"/>
      <c r="X2667" s="415"/>
      <c r="Y2667" s="417"/>
      <c r="Z2667" s="415"/>
      <c r="AA2667" s="417"/>
      <c r="AB2667" s="62"/>
      <c r="AC2667" s="62"/>
      <c r="AD2667" s="62"/>
      <c r="AE2667" s="62"/>
      <c r="AF2667" s="62"/>
      <c r="AG2667" s="62"/>
      <c r="AH2667" s="62"/>
    </row>
    <row r="2668" spans="14:34">
      <c r="N2668" s="415"/>
      <c r="O2668" s="417"/>
      <c r="P2668" s="415"/>
      <c r="Q2668" s="418"/>
      <c r="R2668" s="62"/>
      <c r="S2668" s="62"/>
      <c r="T2668" s="62"/>
      <c r="U2668" s="62"/>
      <c r="V2668" s="417"/>
      <c r="W2668" s="62"/>
      <c r="X2668" s="415"/>
      <c r="Y2668" s="417"/>
      <c r="Z2668" s="415"/>
      <c r="AA2668" s="417"/>
      <c r="AB2668" s="62"/>
      <c r="AC2668" s="62"/>
      <c r="AD2668" s="62"/>
      <c r="AE2668" s="62"/>
      <c r="AF2668" s="62"/>
      <c r="AG2668" s="62"/>
      <c r="AH2668" s="62"/>
    </row>
    <row r="2669" spans="14:34">
      <c r="N2669" s="415"/>
      <c r="O2669" s="417"/>
      <c r="P2669" s="415"/>
      <c r="Q2669" s="418"/>
      <c r="R2669" s="62"/>
      <c r="S2669" s="62"/>
      <c r="T2669" s="62"/>
      <c r="U2669" s="62"/>
      <c r="V2669" s="417"/>
      <c r="W2669" s="62"/>
      <c r="X2669" s="415"/>
      <c r="Y2669" s="417"/>
      <c r="Z2669" s="415"/>
      <c r="AA2669" s="417"/>
      <c r="AB2669" s="62"/>
      <c r="AC2669" s="62"/>
      <c r="AD2669" s="62"/>
      <c r="AE2669" s="62"/>
      <c r="AF2669" s="62"/>
      <c r="AG2669" s="62"/>
      <c r="AH2669" s="62"/>
    </row>
    <row r="2670" spans="14:34">
      <c r="N2670" s="415"/>
      <c r="O2670" s="417"/>
      <c r="P2670" s="415"/>
      <c r="Q2670" s="418"/>
      <c r="R2670" s="62"/>
      <c r="S2670" s="62"/>
      <c r="T2670" s="62"/>
      <c r="U2670" s="62"/>
      <c r="V2670" s="417"/>
      <c r="W2670" s="62"/>
      <c r="X2670" s="415"/>
      <c r="Y2670" s="417"/>
      <c r="Z2670" s="415"/>
      <c r="AA2670" s="417"/>
      <c r="AB2670" s="62"/>
      <c r="AC2670" s="62"/>
      <c r="AD2670" s="62"/>
      <c r="AE2670" s="62"/>
      <c r="AF2670" s="62"/>
      <c r="AG2670" s="62"/>
      <c r="AH2670" s="62"/>
    </row>
    <row r="2671" spans="14:34">
      <c r="N2671" s="415"/>
      <c r="O2671" s="417"/>
      <c r="P2671" s="415"/>
      <c r="Q2671" s="418"/>
      <c r="R2671" s="62"/>
      <c r="S2671" s="62"/>
      <c r="T2671" s="62"/>
      <c r="U2671" s="62"/>
      <c r="V2671" s="417"/>
      <c r="W2671" s="62"/>
      <c r="X2671" s="415"/>
      <c r="Y2671" s="417"/>
      <c r="Z2671" s="415"/>
      <c r="AA2671" s="417"/>
      <c r="AB2671" s="62"/>
      <c r="AC2671" s="62"/>
      <c r="AD2671" s="62"/>
      <c r="AE2671" s="62"/>
      <c r="AF2671" s="62"/>
      <c r="AG2671" s="62"/>
      <c r="AH2671" s="62"/>
    </row>
    <row r="2672" spans="14:34">
      <c r="N2672" s="415"/>
      <c r="O2672" s="417"/>
      <c r="P2672" s="415"/>
      <c r="Q2672" s="418"/>
      <c r="R2672" s="62"/>
      <c r="S2672" s="62"/>
      <c r="T2672" s="62"/>
      <c r="U2672" s="62"/>
      <c r="V2672" s="417"/>
      <c r="W2672" s="62"/>
      <c r="X2672" s="415"/>
      <c r="Y2672" s="417"/>
      <c r="Z2672" s="415"/>
      <c r="AA2672" s="417"/>
      <c r="AB2672" s="62"/>
      <c r="AC2672" s="62"/>
      <c r="AD2672" s="62"/>
      <c r="AE2672" s="62"/>
      <c r="AF2672" s="62"/>
      <c r="AG2672" s="62"/>
      <c r="AH2672" s="62"/>
    </row>
    <row r="2673" spans="14:34">
      <c r="N2673" s="415"/>
      <c r="O2673" s="417"/>
      <c r="P2673" s="415"/>
      <c r="Q2673" s="418"/>
      <c r="R2673" s="62"/>
      <c r="S2673" s="62"/>
      <c r="T2673" s="62"/>
      <c r="U2673" s="62"/>
      <c r="V2673" s="417"/>
      <c r="W2673" s="62"/>
      <c r="X2673" s="415"/>
      <c r="Y2673" s="417"/>
      <c r="Z2673" s="415"/>
      <c r="AA2673" s="417"/>
      <c r="AB2673" s="62"/>
      <c r="AC2673" s="62"/>
      <c r="AD2673" s="62"/>
      <c r="AE2673" s="62"/>
      <c r="AF2673" s="62"/>
      <c r="AG2673" s="62"/>
      <c r="AH2673" s="62"/>
    </row>
    <row r="2674" spans="14:34">
      <c r="N2674" s="415"/>
      <c r="O2674" s="417"/>
      <c r="P2674" s="415"/>
      <c r="Q2674" s="418"/>
      <c r="R2674" s="62"/>
      <c r="S2674" s="62"/>
      <c r="T2674" s="62"/>
      <c r="U2674" s="62"/>
      <c r="V2674" s="417"/>
      <c r="W2674" s="62"/>
      <c r="X2674" s="415"/>
      <c r="Y2674" s="417"/>
      <c r="Z2674" s="415"/>
      <c r="AA2674" s="417"/>
      <c r="AB2674" s="62"/>
      <c r="AC2674" s="62"/>
      <c r="AD2674" s="62"/>
      <c r="AE2674" s="62"/>
      <c r="AF2674" s="62"/>
      <c r="AG2674" s="62"/>
      <c r="AH2674" s="62"/>
    </row>
    <row r="2675" spans="14:34">
      <c r="N2675" s="415"/>
      <c r="O2675" s="417"/>
      <c r="P2675" s="415"/>
      <c r="Q2675" s="418"/>
      <c r="R2675" s="62"/>
      <c r="S2675" s="62"/>
      <c r="T2675" s="62"/>
      <c r="U2675" s="62"/>
      <c r="V2675" s="417"/>
      <c r="W2675" s="62"/>
      <c r="X2675" s="415"/>
      <c r="Y2675" s="417"/>
      <c r="Z2675" s="415"/>
      <c r="AA2675" s="417"/>
      <c r="AB2675" s="62"/>
      <c r="AC2675" s="62"/>
      <c r="AD2675" s="62"/>
      <c r="AE2675" s="62"/>
      <c r="AF2675" s="62"/>
      <c r="AG2675" s="62"/>
      <c r="AH2675" s="62"/>
    </row>
    <row r="2676" spans="14:34">
      <c r="N2676" s="415"/>
      <c r="O2676" s="417"/>
      <c r="P2676" s="415"/>
      <c r="Q2676" s="418"/>
      <c r="R2676" s="62"/>
      <c r="S2676" s="62"/>
      <c r="T2676" s="62"/>
      <c r="U2676" s="62"/>
      <c r="V2676" s="417"/>
      <c r="W2676" s="62"/>
      <c r="X2676" s="415"/>
      <c r="Y2676" s="417"/>
      <c r="Z2676" s="415"/>
      <c r="AA2676" s="417"/>
      <c r="AB2676" s="62"/>
      <c r="AC2676" s="62"/>
      <c r="AD2676" s="62"/>
      <c r="AE2676" s="62"/>
      <c r="AF2676" s="62"/>
      <c r="AG2676" s="62"/>
      <c r="AH2676" s="62"/>
    </row>
    <row r="2677" spans="14:34">
      <c r="N2677" s="415"/>
      <c r="O2677" s="417"/>
      <c r="P2677" s="415"/>
      <c r="Q2677" s="418"/>
      <c r="R2677" s="62"/>
      <c r="S2677" s="62"/>
      <c r="T2677" s="62"/>
      <c r="U2677" s="62"/>
      <c r="V2677" s="417"/>
      <c r="W2677" s="62"/>
      <c r="X2677" s="415"/>
      <c r="Y2677" s="417"/>
      <c r="Z2677" s="415"/>
      <c r="AA2677" s="417"/>
      <c r="AB2677" s="62"/>
      <c r="AC2677" s="62"/>
      <c r="AD2677" s="62"/>
      <c r="AE2677" s="62"/>
      <c r="AF2677" s="62"/>
      <c r="AG2677" s="62"/>
      <c r="AH2677" s="62"/>
    </row>
    <row r="2678" spans="14:34">
      <c r="N2678" s="415"/>
      <c r="O2678" s="417"/>
      <c r="P2678" s="415"/>
      <c r="Q2678" s="418"/>
      <c r="R2678" s="62"/>
      <c r="S2678" s="62"/>
      <c r="T2678" s="62"/>
      <c r="U2678" s="62"/>
      <c r="V2678" s="417"/>
      <c r="W2678" s="62"/>
      <c r="X2678" s="415"/>
      <c r="Y2678" s="417"/>
      <c r="Z2678" s="415"/>
      <c r="AA2678" s="417"/>
      <c r="AB2678" s="62"/>
      <c r="AC2678" s="62"/>
      <c r="AD2678" s="62"/>
      <c r="AE2678" s="62"/>
      <c r="AF2678" s="62"/>
      <c r="AG2678" s="62"/>
      <c r="AH2678" s="62"/>
    </row>
    <row r="2679" spans="14:34">
      <c r="N2679" s="415"/>
      <c r="O2679" s="417"/>
      <c r="P2679" s="415"/>
      <c r="Q2679" s="418"/>
      <c r="R2679" s="62"/>
      <c r="S2679" s="62"/>
      <c r="T2679" s="62"/>
      <c r="U2679" s="62"/>
      <c r="V2679" s="417"/>
      <c r="W2679" s="62"/>
      <c r="X2679" s="415"/>
      <c r="Y2679" s="417"/>
      <c r="Z2679" s="415"/>
      <c r="AA2679" s="417"/>
      <c r="AB2679" s="62"/>
      <c r="AC2679" s="62"/>
      <c r="AD2679" s="62"/>
      <c r="AE2679" s="62"/>
      <c r="AF2679" s="62"/>
      <c r="AG2679" s="62"/>
      <c r="AH2679" s="62"/>
    </row>
    <row r="2680" spans="14:34">
      <c r="N2680" s="415"/>
      <c r="O2680" s="417"/>
      <c r="P2680" s="415"/>
      <c r="Q2680" s="418"/>
      <c r="R2680" s="62"/>
      <c r="S2680" s="62"/>
      <c r="T2680" s="62"/>
      <c r="U2680" s="62"/>
      <c r="V2680" s="417"/>
      <c r="W2680" s="62"/>
      <c r="X2680" s="415"/>
      <c r="Y2680" s="417"/>
      <c r="Z2680" s="415"/>
      <c r="AA2680" s="417"/>
      <c r="AB2680" s="62"/>
      <c r="AC2680" s="62"/>
      <c r="AD2680" s="62"/>
      <c r="AE2680" s="62"/>
      <c r="AF2680" s="62"/>
      <c r="AG2680" s="62"/>
      <c r="AH2680" s="62"/>
    </row>
    <row r="2681" spans="14:34">
      <c r="N2681" s="415"/>
      <c r="O2681" s="417"/>
      <c r="P2681" s="415"/>
      <c r="Q2681" s="418"/>
      <c r="R2681" s="62"/>
      <c r="S2681" s="62"/>
      <c r="T2681" s="62"/>
      <c r="U2681" s="62"/>
      <c r="V2681" s="417"/>
      <c r="W2681" s="62"/>
      <c r="X2681" s="415"/>
      <c r="Y2681" s="417"/>
      <c r="Z2681" s="415"/>
      <c r="AA2681" s="417"/>
      <c r="AB2681" s="62"/>
      <c r="AC2681" s="62"/>
      <c r="AD2681" s="62"/>
      <c r="AE2681" s="62"/>
      <c r="AF2681" s="62"/>
      <c r="AG2681" s="62"/>
      <c r="AH2681" s="62"/>
    </row>
    <row r="2682" spans="14:34">
      <c r="N2682" s="415"/>
      <c r="O2682" s="417"/>
      <c r="P2682" s="415"/>
      <c r="Q2682" s="418"/>
      <c r="R2682" s="62"/>
      <c r="S2682" s="62"/>
      <c r="T2682" s="62"/>
      <c r="U2682" s="62"/>
      <c r="V2682" s="417"/>
      <c r="W2682" s="62"/>
      <c r="X2682" s="415"/>
      <c r="Y2682" s="417"/>
      <c r="Z2682" s="415"/>
      <c r="AA2682" s="417"/>
      <c r="AB2682" s="62"/>
      <c r="AC2682" s="62"/>
      <c r="AD2682" s="62"/>
      <c r="AE2682" s="62"/>
      <c r="AF2682" s="62"/>
      <c r="AG2682" s="62"/>
      <c r="AH2682" s="62"/>
    </row>
    <row r="2683" spans="14:34">
      <c r="N2683" s="415"/>
      <c r="O2683" s="417"/>
      <c r="P2683" s="415"/>
      <c r="Q2683" s="418"/>
      <c r="R2683" s="62"/>
      <c r="S2683" s="62"/>
      <c r="T2683" s="62"/>
      <c r="U2683" s="62"/>
      <c r="V2683" s="417"/>
      <c r="W2683" s="62"/>
      <c r="X2683" s="415"/>
      <c r="Y2683" s="417"/>
      <c r="Z2683" s="415"/>
      <c r="AA2683" s="417"/>
      <c r="AB2683" s="62"/>
      <c r="AC2683" s="62"/>
      <c r="AD2683" s="62"/>
      <c r="AE2683" s="62"/>
      <c r="AF2683" s="62"/>
      <c r="AG2683" s="62"/>
      <c r="AH2683" s="62"/>
    </row>
    <row r="2684" spans="14:34">
      <c r="N2684" s="415"/>
      <c r="O2684" s="417"/>
      <c r="P2684" s="415"/>
      <c r="Q2684" s="418"/>
      <c r="R2684" s="62"/>
      <c r="S2684" s="62"/>
      <c r="T2684" s="62"/>
      <c r="U2684" s="62"/>
      <c r="V2684" s="417"/>
      <c r="W2684" s="62"/>
      <c r="X2684" s="415"/>
      <c r="Y2684" s="417"/>
      <c r="Z2684" s="415"/>
      <c r="AA2684" s="417"/>
      <c r="AB2684" s="62"/>
      <c r="AC2684" s="62"/>
      <c r="AD2684" s="62"/>
      <c r="AE2684" s="62"/>
      <c r="AF2684" s="62"/>
      <c r="AG2684" s="62"/>
      <c r="AH2684" s="62"/>
    </row>
    <row r="2685" spans="14:34">
      <c r="N2685" s="415"/>
      <c r="O2685" s="417"/>
      <c r="P2685" s="415"/>
      <c r="Q2685" s="418"/>
      <c r="R2685" s="62"/>
      <c r="S2685" s="62"/>
      <c r="T2685" s="62"/>
      <c r="U2685" s="62"/>
      <c r="V2685" s="417"/>
      <c r="W2685" s="62"/>
      <c r="X2685" s="415"/>
      <c r="Y2685" s="417"/>
      <c r="Z2685" s="415"/>
      <c r="AA2685" s="417"/>
      <c r="AB2685" s="62"/>
      <c r="AC2685" s="62"/>
      <c r="AD2685" s="62"/>
      <c r="AE2685" s="62"/>
      <c r="AF2685" s="62"/>
      <c r="AG2685" s="62"/>
      <c r="AH2685" s="62"/>
    </row>
    <row r="2686" spans="14:34">
      <c r="N2686" s="415"/>
      <c r="O2686" s="417"/>
      <c r="P2686" s="415"/>
      <c r="Q2686" s="418"/>
      <c r="R2686" s="62"/>
      <c r="S2686" s="62"/>
      <c r="T2686" s="62"/>
      <c r="U2686" s="62"/>
      <c r="V2686" s="417"/>
      <c r="W2686" s="62"/>
      <c r="X2686" s="415"/>
      <c r="Y2686" s="417"/>
      <c r="Z2686" s="415"/>
      <c r="AA2686" s="417"/>
      <c r="AB2686" s="62"/>
      <c r="AC2686" s="62"/>
      <c r="AD2686" s="62"/>
      <c r="AE2686" s="62"/>
      <c r="AF2686" s="62"/>
      <c r="AG2686" s="62"/>
      <c r="AH2686" s="62"/>
    </row>
    <row r="2687" spans="14:34">
      <c r="N2687" s="415"/>
      <c r="O2687" s="417"/>
      <c r="P2687" s="415"/>
      <c r="Q2687" s="418"/>
      <c r="R2687" s="62"/>
      <c r="S2687" s="62"/>
      <c r="T2687" s="62"/>
      <c r="U2687" s="62"/>
      <c r="V2687" s="417"/>
      <c r="W2687" s="62"/>
      <c r="X2687" s="415"/>
      <c r="Y2687" s="417"/>
      <c r="Z2687" s="415"/>
      <c r="AA2687" s="417"/>
      <c r="AB2687" s="62"/>
      <c r="AC2687" s="62"/>
      <c r="AD2687" s="62"/>
      <c r="AE2687" s="62"/>
      <c r="AF2687" s="62"/>
      <c r="AG2687" s="62"/>
      <c r="AH2687" s="62"/>
    </row>
    <row r="2688" spans="14:34">
      <c r="N2688" s="415"/>
      <c r="O2688" s="417"/>
      <c r="P2688" s="415"/>
      <c r="Q2688" s="418"/>
      <c r="R2688" s="62"/>
      <c r="S2688" s="62"/>
      <c r="T2688" s="62"/>
      <c r="U2688" s="62"/>
      <c r="V2688" s="417"/>
      <c r="W2688" s="62"/>
      <c r="X2688" s="415"/>
      <c r="Y2688" s="417"/>
      <c r="Z2688" s="415"/>
      <c r="AA2688" s="417"/>
      <c r="AB2688" s="62"/>
      <c r="AC2688" s="62"/>
      <c r="AD2688" s="62"/>
      <c r="AE2688" s="62"/>
      <c r="AF2688" s="62"/>
      <c r="AG2688" s="62"/>
      <c r="AH2688" s="62"/>
    </row>
    <row r="2689" spans="14:34">
      <c r="N2689" s="415"/>
      <c r="O2689" s="417"/>
      <c r="P2689" s="415"/>
      <c r="Q2689" s="418"/>
      <c r="R2689" s="62"/>
      <c r="S2689" s="62"/>
      <c r="T2689" s="62"/>
      <c r="U2689" s="62"/>
      <c r="V2689" s="417"/>
      <c r="W2689" s="62"/>
      <c r="X2689" s="415"/>
      <c r="Y2689" s="417"/>
      <c r="Z2689" s="415"/>
      <c r="AA2689" s="417"/>
      <c r="AB2689" s="62"/>
      <c r="AC2689" s="62"/>
      <c r="AD2689" s="62"/>
      <c r="AE2689" s="62"/>
      <c r="AF2689" s="62"/>
      <c r="AG2689" s="62"/>
      <c r="AH2689" s="62"/>
    </row>
    <row r="2690" spans="14:34">
      <c r="N2690" s="415"/>
      <c r="O2690" s="417"/>
      <c r="P2690" s="415"/>
      <c r="Q2690" s="418"/>
      <c r="R2690" s="62"/>
      <c r="S2690" s="62"/>
      <c r="T2690" s="62"/>
      <c r="U2690" s="62"/>
      <c r="V2690" s="417"/>
      <c r="W2690" s="62"/>
      <c r="X2690" s="415"/>
      <c r="Y2690" s="417"/>
      <c r="Z2690" s="415"/>
      <c r="AA2690" s="417"/>
      <c r="AB2690" s="62"/>
      <c r="AC2690" s="62"/>
      <c r="AD2690" s="62"/>
      <c r="AE2690" s="62"/>
      <c r="AF2690" s="62"/>
      <c r="AG2690" s="62"/>
      <c r="AH2690" s="62"/>
    </row>
    <row r="2691" spans="14:34">
      <c r="N2691" s="415"/>
      <c r="O2691" s="417"/>
      <c r="P2691" s="415"/>
      <c r="Q2691" s="418"/>
      <c r="R2691" s="62"/>
      <c r="S2691" s="62"/>
      <c r="T2691" s="62"/>
      <c r="U2691" s="62"/>
      <c r="V2691" s="417"/>
      <c r="W2691" s="62"/>
      <c r="X2691" s="415"/>
      <c r="Y2691" s="417"/>
      <c r="Z2691" s="415"/>
      <c r="AA2691" s="417"/>
      <c r="AB2691" s="62"/>
      <c r="AC2691" s="62"/>
      <c r="AD2691" s="62"/>
      <c r="AE2691" s="62"/>
      <c r="AF2691" s="62"/>
      <c r="AG2691" s="62"/>
      <c r="AH2691" s="62"/>
    </row>
    <row r="2692" spans="14:34">
      <c r="N2692" s="415"/>
      <c r="O2692" s="417"/>
      <c r="P2692" s="415"/>
      <c r="Q2692" s="418"/>
      <c r="R2692" s="62"/>
      <c r="S2692" s="62"/>
      <c r="T2692" s="62"/>
      <c r="U2692" s="62"/>
      <c r="V2692" s="417"/>
      <c r="W2692" s="62"/>
      <c r="X2692" s="415"/>
      <c r="Y2692" s="417"/>
      <c r="Z2692" s="415"/>
      <c r="AA2692" s="417"/>
      <c r="AB2692" s="62"/>
      <c r="AC2692" s="62"/>
      <c r="AD2692" s="62"/>
      <c r="AE2692" s="62"/>
      <c r="AF2692" s="62"/>
      <c r="AG2692" s="62"/>
      <c r="AH2692" s="62"/>
    </row>
    <row r="2693" spans="14:34">
      <c r="N2693" s="415"/>
      <c r="O2693" s="417"/>
      <c r="P2693" s="415"/>
      <c r="Q2693" s="418"/>
      <c r="R2693" s="62"/>
      <c r="S2693" s="62"/>
      <c r="T2693" s="62"/>
      <c r="U2693" s="62"/>
      <c r="V2693" s="417"/>
      <c r="W2693" s="62"/>
      <c r="X2693" s="415"/>
      <c r="Y2693" s="417"/>
      <c r="Z2693" s="415"/>
      <c r="AA2693" s="417"/>
      <c r="AB2693" s="62"/>
      <c r="AC2693" s="62"/>
      <c r="AD2693" s="62"/>
      <c r="AE2693" s="62"/>
      <c r="AF2693" s="62"/>
      <c r="AG2693" s="62"/>
      <c r="AH2693" s="62"/>
    </row>
    <row r="2694" spans="14:34">
      <c r="N2694" s="415"/>
      <c r="O2694" s="417"/>
      <c r="P2694" s="415"/>
      <c r="Q2694" s="418"/>
      <c r="R2694" s="62"/>
      <c r="S2694" s="62"/>
      <c r="T2694" s="62"/>
      <c r="U2694" s="62"/>
      <c r="V2694" s="417"/>
      <c r="W2694" s="62"/>
      <c r="X2694" s="415"/>
      <c r="Y2694" s="417"/>
      <c r="Z2694" s="415"/>
      <c r="AA2694" s="417"/>
      <c r="AB2694" s="62"/>
      <c r="AC2694" s="62"/>
      <c r="AD2694" s="62"/>
      <c r="AE2694" s="62"/>
      <c r="AF2694" s="62"/>
      <c r="AG2694" s="62"/>
      <c r="AH2694" s="62"/>
    </row>
    <row r="2695" spans="14:34">
      <c r="N2695" s="415"/>
      <c r="O2695" s="417"/>
      <c r="P2695" s="415"/>
      <c r="Q2695" s="418"/>
      <c r="R2695" s="62"/>
      <c r="S2695" s="62"/>
      <c r="T2695" s="62"/>
      <c r="U2695" s="62"/>
      <c r="V2695" s="417"/>
      <c r="W2695" s="62"/>
      <c r="X2695" s="415"/>
      <c r="Y2695" s="417"/>
      <c r="Z2695" s="415"/>
      <c r="AA2695" s="417"/>
      <c r="AB2695" s="62"/>
      <c r="AC2695" s="62"/>
      <c r="AD2695" s="62"/>
      <c r="AE2695" s="62"/>
      <c r="AF2695" s="62"/>
      <c r="AG2695" s="62"/>
      <c r="AH2695" s="62"/>
    </row>
    <row r="2696" spans="14:34">
      <c r="N2696" s="415"/>
      <c r="O2696" s="417"/>
      <c r="P2696" s="415"/>
      <c r="Q2696" s="418"/>
      <c r="R2696" s="62"/>
      <c r="S2696" s="62"/>
      <c r="T2696" s="62"/>
      <c r="U2696" s="62"/>
      <c r="V2696" s="417"/>
      <c r="W2696" s="62"/>
      <c r="X2696" s="415"/>
      <c r="Y2696" s="417"/>
      <c r="Z2696" s="415"/>
      <c r="AA2696" s="417"/>
      <c r="AB2696" s="62"/>
      <c r="AC2696" s="62"/>
      <c r="AD2696" s="62"/>
      <c r="AE2696" s="62"/>
      <c r="AF2696" s="62"/>
      <c r="AG2696" s="62"/>
      <c r="AH2696" s="62"/>
    </row>
    <row r="2697" spans="14:34">
      <c r="N2697" s="415"/>
      <c r="O2697" s="417"/>
      <c r="P2697" s="415"/>
      <c r="Q2697" s="418"/>
      <c r="R2697" s="62"/>
      <c r="S2697" s="62"/>
      <c r="T2697" s="62"/>
      <c r="U2697" s="62"/>
      <c r="V2697" s="417"/>
      <c r="W2697" s="62"/>
      <c r="X2697" s="415"/>
      <c r="Y2697" s="417"/>
      <c r="Z2697" s="415"/>
      <c r="AA2697" s="417"/>
      <c r="AB2697" s="62"/>
      <c r="AC2697" s="62"/>
      <c r="AD2697" s="62"/>
      <c r="AE2697" s="62"/>
      <c r="AF2697" s="62"/>
      <c r="AG2697" s="62"/>
      <c r="AH2697" s="62"/>
    </row>
    <row r="2698" spans="14:34">
      <c r="N2698" s="415"/>
      <c r="O2698" s="417"/>
      <c r="P2698" s="415"/>
      <c r="Q2698" s="418"/>
      <c r="R2698" s="62"/>
      <c r="S2698" s="62"/>
      <c r="T2698" s="62"/>
      <c r="U2698" s="62"/>
      <c r="V2698" s="417"/>
      <c r="W2698" s="62"/>
      <c r="X2698" s="415"/>
      <c r="Y2698" s="417"/>
      <c r="Z2698" s="415"/>
      <c r="AA2698" s="417"/>
      <c r="AB2698" s="62"/>
      <c r="AC2698" s="62"/>
      <c r="AD2698" s="62"/>
      <c r="AE2698" s="62"/>
      <c r="AF2698" s="62"/>
      <c r="AG2698" s="62"/>
      <c r="AH2698" s="62"/>
    </row>
    <row r="2699" spans="14:34">
      <c r="N2699" s="415"/>
      <c r="O2699" s="417"/>
      <c r="P2699" s="415"/>
      <c r="Q2699" s="418"/>
      <c r="R2699" s="62"/>
      <c r="S2699" s="62"/>
      <c r="T2699" s="62"/>
      <c r="U2699" s="62"/>
      <c r="V2699" s="417"/>
      <c r="W2699" s="62"/>
      <c r="X2699" s="415"/>
      <c r="Y2699" s="417"/>
      <c r="Z2699" s="415"/>
      <c r="AA2699" s="417"/>
      <c r="AB2699" s="62"/>
      <c r="AC2699" s="62"/>
      <c r="AD2699" s="62"/>
      <c r="AE2699" s="62"/>
      <c r="AF2699" s="62"/>
      <c r="AG2699" s="62"/>
      <c r="AH2699" s="62"/>
    </row>
    <row r="2700" spans="14:34">
      <c r="N2700" s="415"/>
      <c r="O2700" s="417"/>
      <c r="P2700" s="415"/>
      <c r="Q2700" s="418"/>
      <c r="R2700" s="62"/>
      <c r="S2700" s="62"/>
      <c r="T2700" s="62"/>
      <c r="U2700" s="62"/>
      <c r="V2700" s="417"/>
      <c r="W2700" s="62"/>
      <c r="X2700" s="415"/>
      <c r="Y2700" s="417"/>
      <c r="Z2700" s="415"/>
      <c r="AA2700" s="417"/>
      <c r="AB2700" s="62"/>
      <c r="AC2700" s="62"/>
      <c r="AD2700" s="62"/>
      <c r="AE2700" s="62"/>
      <c r="AF2700" s="62"/>
      <c r="AG2700" s="62"/>
      <c r="AH2700" s="62"/>
    </row>
    <row r="2701" spans="14:34">
      <c r="N2701" s="415"/>
      <c r="O2701" s="417"/>
      <c r="P2701" s="415"/>
      <c r="Q2701" s="418"/>
      <c r="R2701" s="62"/>
      <c r="S2701" s="62"/>
      <c r="T2701" s="62"/>
      <c r="U2701" s="62"/>
      <c r="V2701" s="417"/>
      <c r="W2701" s="62"/>
      <c r="X2701" s="415"/>
      <c r="Y2701" s="417"/>
      <c r="Z2701" s="415"/>
      <c r="AA2701" s="417"/>
      <c r="AB2701" s="62"/>
      <c r="AC2701" s="62"/>
      <c r="AD2701" s="62"/>
      <c r="AE2701" s="62"/>
      <c r="AF2701" s="62"/>
      <c r="AG2701" s="62"/>
      <c r="AH2701" s="62"/>
    </row>
    <row r="2702" spans="14:34">
      <c r="N2702" s="415"/>
      <c r="O2702" s="417"/>
      <c r="P2702" s="415"/>
      <c r="Q2702" s="418"/>
      <c r="R2702" s="62"/>
      <c r="S2702" s="62"/>
      <c r="T2702" s="62"/>
      <c r="U2702" s="62"/>
      <c r="V2702" s="417"/>
      <c r="W2702" s="62"/>
      <c r="X2702" s="415"/>
      <c r="Y2702" s="417"/>
      <c r="Z2702" s="415"/>
      <c r="AA2702" s="417"/>
      <c r="AB2702" s="62"/>
      <c r="AC2702" s="62"/>
      <c r="AD2702" s="62"/>
      <c r="AE2702" s="62"/>
      <c r="AF2702" s="62"/>
      <c r="AG2702" s="62"/>
      <c r="AH2702" s="62"/>
    </row>
    <row r="2703" spans="14:34">
      <c r="N2703" s="415"/>
      <c r="O2703" s="417"/>
      <c r="P2703" s="415"/>
      <c r="Q2703" s="418"/>
      <c r="R2703" s="62"/>
      <c r="S2703" s="62"/>
      <c r="T2703" s="62"/>
      <c r="U2703" s="62"/>
      <c r="V2703" s="417"/>
      <c r="W2703" s="62"/>
      <c r="X2703" s="415"/>
      <c r="Y2703" s="417"/>
      <c r="Z2703" s="415"/>
      <c r="AA2703" s="417"/>
      <c r="AB2703" s="62"/>
      <c r="AC2703" s="62"/>
      <c r="AD2703" s="62"/>
      <c r="AE2703" s="62"/>
      <c r="AF2703" s="62"/>
      <c r="AG2703" s="62"/>
      <c r="AH2703" s="62"/>
    </row>
    <row r="2704" spans="14:34">
      <c r="N2704" s="415"/>
      <c r="O2704" s="417"/>
      <c r="P2704" s="415"/>
      <c r="Q2704" s="418"/>
      <c r="R2704" s="62"/>
      <c r="S2704" s="62"/>
      <c r="T2704" s="62"/>
      <c r="U2704" s="62"/>
      <c r="V2704" s="417"/>
      <c r="W2704" s="62"/>
      <c r="X2704" s="415"/>
      <c r="Y2704" s="417"/>
      <c r="Z2704" s="415"/>
      <c r="AA2704" s="417"/>
      <c r="AB2704" s="62"/>
      <c r="AC2704" s="62"/>
      <c r="AD2704" s="62"/>
      <c r="AE2704" s="62"/>
      <c r="AF2704" s="62"/>
      <c r="AG2704" s="62"/>
      <c r="AH2704" s="62"/>
    </row>
    <row r="2705" spans="14:34">
      <c r="N2705" s="415"/>
      <c r="O2705" s="417"/>
      <c r="P2705" s="415"/>
      <c r="Q2705" s="418"/>
      <c r="R2705" s="62"/>
      <c r="S2705" s="62"/>
      <c r="T2705" s="62"/>
      <c r="U2705" s="62"/>
      <c r="V2705" s="417"/>
      <c r="W2705" s="62"/>
      <c r="X2705" s="415"/>
      <c r="Y2705" s="417"/>
      <c r="Z2705" s="415"/>
      <c r="AA2705" s="417"/>
      <c r="AB2705" s="62"/>
      <c r="AC2705" s="62"/>
      <c r="AD2705" s="62"/>
      <c r="AE2705" s="62"/>
      <c r="AF2705" s="62"/>
      <c r="AG2705" s="62"/>
      <c r="AH2705" s="62"/>
    </row>
    <row r="2706" spans="14:34">
      <c r="N2706" s="415"/>
      <c r="O2706" s="417"/>
      <c r="P2706" s="415"/>
      <c r="Q2706" s="418"/>
      <c r="R2706" s="62"/>
      <c r="S2706" s="62"/>
      <c r="T2706" s="62"/>
      <c r="U2706" s="62"/>
      <c r="V2706" s="417"/>
      <c r="W2706" s="62"/>
      <c r="X2706" s="415"/>
      <c r="Y2706" s="417"/>
      <c r="Z2706" s="415"/>
      <c r="AA2706" s="417"/>
      <c r="AB2706" s="62"/>
      <c r="AC2706" s="62"/>
      <c r="AD2706" s="62"/>
      <c r="AE2706" s="62"/>
      <c r="AF2706" s="62"/>
      <c r="AG2706" s="62"/>
      <c r="AH2706" s="62"/>
    </row>
    <row r="2707" spans="14:34">
      <c r="N2707" s="415"/>
      <c r="O2707" s="417"/>
      <c r="P2707" s="415"/>
      <c r="Q2707" s="418"/>
      <c r="R2707" s="62"/>
      <c r="S2707" s="62"/>
      <c r="T2707" s="62"/>
      <c r="U2707" s="62"/>
      <c r="V2707" s="417"/>
      <c r="W2707" s="62"/>
      <c r="X2707" s="415"/>
      <c r="Y2707" s="417"/>
      <c r="Z2707" s="415"/>
      <c r="AA2707" s="417"/>
      <c r="AB2707" s="62"/>
      <c r="AC2707" s="62"/>
      <c r="AD2707" s="62"/>
      <c r="AE2707" s="62"/>
      <c r="AF2707" s="62"/>
      <c r="AG2707" s="62"/>
      <c r="AH2707" s="62"/>
    </row>
    <row r="2708" spans="14:34">
      <c r="N2708" s="415"/>
      <c r="O2708" s="417"/>
      <c r="P2708" s="415"/>
      <c r="Q2708" s="418"/>
      <c r="R2708" s="62"/>
      <c r="S2708" s="62"/>
      <c r="T2708" s="62"/>
      <c r="U2708" s="62"/>
      <c r="V2708" s="417"/>
      <c r="W2708" s="62"/>
      <c r="X2708" s="415"/>
      <c r="Y2708" s="417"/>
      <c r="Z2708" s="415"/>
      <c r="AA2708" s="417"/>
      <c r="AB2708" s="62"/>
      <c r="AC2708" s="62"/>
      <c r="AD2708" s="62"/>
      <c r="AE2708" s="62"/>
      <c r="AF2708" s="62"/>
      <c r="AG2708" s="62"/>
      <c r="AH2708" s="62"/>
    </row>
    <row r="2709" spans="14:34">
      <c r="N2709" s="415"/>
      <c r="O2709" s="417"/>
      <c r="P2709" s="415"/>
      <c r="Q2709" s="418"/>
      <c r="R2709" s="62"/>
      <c r="S2709" s="62"/>
      <c r="T2709" s="62"/>
      <c r="U2709" s="62"/>
      <c r="V2709" s="417"/>
      <c r="W2709" s="62"/>
      <c r="X2709" s="415"/>
      <c r="Y2709" s="417"/>
      <c r="Z2709" s="415"/>
      <c r="AA2709" s="417"/>
      <c r="AB2709" s="62"/>
      <c r="AC2709" s="62"/>
      <c r="AD2709" s="62"/>
      <c r="AE2709" s="62"/>
      <c r="AF2709" s="62"/>
      <c r="AG2709" s="62"/>
      <c r="AH2709" s="62"/>
    </row>
    <row r="2710" spans="14:34">
      <c r="N2710" s="415"/>
      <c r="O2710" s="417"/>
      <c r="P2710" s="415"/>
      <c r="Q2710" s="418"/>
      <c r="R2710" s="62"/>
      <c r="S2710" s="62"/>
      <c r="T2710" s="62"/>
      <c r="U2710" s="62"/>
      <c r="V2710" s="417"/>
      <c r="W2710" s="62"/>
      <c r="X2710" s="415"/>
      <c r="Y2710" s="417"/>
      <c r="Z2710" s="415"/>
      <c r="AA2710" s="417"/>
      <c r="AB2710" s="62"/>
      <c r="AC2710" s="62"/>
      <c r="AD2710" s="62"/>
      <c r="AE2710" s="62"/>
      <c r="AF2710" s="62"/>
      <c r="AG2710" s="62"/>
      <c r="AH2710" s="62"/>
    </row>
    <row r="2711" spans="14:34">
      <c r="N2711" s="415"/>
      <c r="O2711" s="417"/>
      <c r="P2711" s="415"/>
      <c r="Q2711" s="418"/>
      <c r="R2711" s="62"/>
      <c r="S2711" s="62"/>
      <c r="T2711" s="62"/>
      <c r="U2711" s="62"/>
      <c r="V2711" s="417"/>
      <c r="W2711" s="62"/>
      <c r="X2711" s="415"/>
      <c r="Y2711" s="417"/>
      <c r="Z2711" s="415"/>
      <c r="AA2711" s="417"/>
      <c r="AB2711" s="62"/>
      <c r="AC2711" s="62"/>
      <c r="AD2711" s="62"/>
      <c r="AE2711" s="62"/>
      <c r="AF2711" s="62"/>
      <c r="AG2711" s="62"/>
      <c r="AH2711" s="62"/>
    </row>
    <row r="2712" spans="14:34">
      <c r="N2712" s="415"/>
      <c r="O2712" s="417"/>
      <c r="P2712" s="415"/>
      <c r="Q2712" s="418"/>
      <c r="R2712" s="62"/>
      <c r="S2712" s="62"/>
      <c r="T2712" s="62"/>
      <c r="U2712" s="62"/>
      <c r="V2712" s="417"/>
      <c r="W2712" s="62"/>
      <c r="X2712" s="415"/>
      <c r="Y2712" s="417"/>
      <c r="Z2712" s="415"/>
      <c r="AA2712" s="417"/>
      <c r="AB2712" s="62"/>
      <c r="AC2712" s="62"/>
      <c r="AD2712" s="62"/>
      <c r="AE2712" s="62"/>
      <c r="AF2712" s="62"/>
      <c r="AG2712" s="62"/>
      <c r="AH2712" s="62"/>
    </row>
    <row r="2713" spans="14:34">
      <c r="N2713" s="415"/>
      <c r="O2713" s="417"/>
      <c r="P2713" s="415"/>
      <c r="Q2713" s="418"/>
      <c r="R2713" s="62"/>
      <c r="S2713" s="62"/>
      <c r="T2713" s="62"/>
      <c r="U2713" s="62"/>
      <c r="V2713" s="417"/>
      <c r="W2713" s="62"/>
      <c r="X2713" s="415"/>
      <c r="Y2713" s="417"/>
      <c r="Z2713" s="415"/>
      <c r="AA2713" s="417"/>
      <c r="AB2713" s="62"/>
      <c r="AC2713" s="62"/>
      <c r="AD2713" s="62"/>
      <c r="AE2713" s="62"/>
      <c r="AF2713" s="62"/>
      <c r="AG2713" s="62"/>
      <c r="AH2713" s="62"/>
    </row>
    <row r="2714" spans="14:34">
      <c r="N2714" s="415"/>
      <c r="O2714" s="417"/>
      <c r="P2714" s="415"/>
      <c r="Q2714" s="418"/>
      <c r="R2714" s="62"/>
      <c r="S2714" s="62"/>
      <c r="T2714" s="62"/>
      <c r="U2714" s="62"/>
      <c r="V2714" s="417"/>
      <c r="W2714" s="62"/>
      <c r="X2714" s="415"/>
      <c r="Y2714" s="417"/>
      <c r="Z2714" s="415"/>
      <c r="AA2714" s="417"/>
      <c r="AB2714" s="62"/>
      <c r="AC2714" s="62"/>
      <c r="AD2714" s="62"/>
      <c r="AE2714" s="62"/>
      <c r="AF2714" s="62"/>
      <c r="AG2714" s="62"/>
      <c r="AH2714" s="62"/>
    </row>
    <row r="2715" spans="14:34">
      <c r="N2715" s="415"/>
      <c r="O2715" s="417"/>
      <c r="P2715" s="415"/>
      <c r="Q2715" s="418"/>
      <c r="R2715" s="62"/>
      <c r="S2715" s="62"/>
      <c r="T2715" s="62"/>
      <c r="U2715" s="62"/>
      <c r="V2715" s="417"/>
      <c r="W2715" s="62"/>
      <c r="X2715" s="415"/>
      <c r="Y2715" s="417"/>
      <c r="Z2715" s="415"/>
      <c r="AA2715" s="417"/>
      <c r="AB2715" s="62"/>
      <c r="AC2715" s="62"/>
      <c r="AD2715" s="62"/>
      <c r="AE2715" s="62"/>
      <c r="AF2715" s="62"/>
      <c r="AG2715" s="62"/>
      <c r="AH2715" s="62"/>
    </row>
    <row r="2716" spans="14:34">
      <c r="N2716" s="415"/>
      <c r="O2716" s="417"/>
      <c r="P2716" s="415"/>
      <c r="Q2716" s="418"/>
      <c r="R2716" s="62"/>
      <c r="S2716" s="62"/>
      <c r="T2716" s="62"/>
      <c r="U2716" s="62"/>
      <c r="V2716" s="417"/>
      <c r="W2716" s="62"/>
      <c r="X2716" s="415"/>
      <c r="Y2716" s="417"/>
      <c r="Z2716" s="415"/>
      <c r="AA2716" s="417"/>
      <c r="AB2716" s="62"/>
      <c r="AC2716" s="62"/>
      <c r="AD2716" s="62"/>
      <c r="AE2716" s="62"/>
      <c r="AF2716" s="62"/>
      <c r="AG2716" s="62"/>
      <c r="AH2716" s="62"/>
    </row>
    <row r="2717" spans="14:34">
      <c r="N2717" s="415"/>
      <c r="O2717" s="417"/>
      <c r="P2717" s="415"/>
      <c r="Q2717" s="418"/>
      <c r="R2717" s="62"/>
      <c r="S2717" s="62"/>
      <c r="T2717" s="62"/>
      <c r="U2717" s="62"/>
      <c r="V2717" s="417"/>
      <c r="W2717" s="62"/>
      <c r="X2717" s="415"/>
      <c r="Y2717" s="417"/>
      <c r="Z2717" s="415"/>
      <c r="AA2717" s="417"/>
      <c r="AB2717" s="62"/>
      <c r="AC2717" s="62"/>
      <c r="AD2717" s="62"/>
      <c r="AE2717" s="62"/>
      <c r="AF2717" s="62"/>
      <c r="AG2717" s="62"/>
      <c r="AH2717" s="62"/>
    </row>
    <row r="2718" spans="14:34">
      <c r="N2718" s="415"/>
      <c r="O2718" s="417"/>
      <c r="P2718" s="415"/>
      <c r="Q2718" s="418"/>
      <c r="R2718" s="62"/>
      <c r="S2718" s="62"/>
      <c r="T2718" s="62"/>
      <c r="U2718" s="62"/>
      <c r="V2718" s="417"/>
      <c r="W2718" s="62"/>
      <c r="X2718" s="415"/>
      <c r="Y2718" s="417"/>
      <c r="Z2718" s="415"/>
      <c r="AA2718" s="417"/>
      <c r="AB2718" s="62"/>
      <c r="AC2718" s="62"/>
      <c r="AD2718" s="62"/>
      <c r="AE2718" s="62"/>
      <c r="AF2718" s="62"/>
      <c r="AG2718" s="62"/>
      <c r="AH2718" s="62"/>
    </row>
    <row r="2719" spans="14:34">
      <c r="N2719" s="415"/>
      <c r="O2719" s="417"/>
      <c r="P2719" s="415"/>
      <c r="Q2719" s="418"/>
      <c r="R2719" s="62"/>
      <c r="S2719" s="62"/>
      <c r="T2719" s="62"/>
      <c r="U2719" s="62"/>
      <c r="V2719" s="417"/>
      <c r="W2719" s="62"/>
      <c r="X2719" s="415"/>
      <c r="Y2719" s="417"/>
      <c r="Z2719" s="415"/>
      <c r="AA2719" s="417"/>
      <c r="AB2719" s="62"/>
      <c r="AC2719" s="62"/>
      <c r="AD2719" s="62"/>
      <c r="AE2719" s="62"/>
      <c r="AF2719" s="62"/>
      <c r="AG2719" s="62"/>
      <c r="AH2719" s="62"/>
    </row>
    <row r="2720" spans="14:34">
      <c r="N2720" s="415"/>
      <c r="O2720" s="417"/>
      <c r="P2720" s="415"/>
      <c r="Q2720" s="418"/>
      <c r="R2720" s="62"/>
      <c r="S2720" s="62"/>
      <c r="T2720" s="62"/>
      <c r="U2720" s="62"/>
      <c r="V2720" s="417"/>
      <c r="W2720" s="62"/>
      <c r="X2720" s="415"/>
      <c r="Y2720" s="417"/>
      <c r="Z2720" s="415"/>
      <c r="AA2720" s="417"/>
      <c r="AB2720" s="62"/>
      <c r="AC2720" s="62"/>
      <c r="AD2720" s="62"/>
      <c r="AE2720" s="62"/>
      <c r="AF2720" s="62"/>
      <c r="AG2720" s="62"/>
      <c r="AH2720" s="62"/>
    </row>
    <row r="2721" spans="14:34">
      <c r="N2721" s="415"/>
      <c r="O2721" s="417"/>
      <c r="P2721" s="415"/>
      <c r="Q2721" s="418"/>
      <c r="R2721" s="62"/>
      <c r="S2721" s="62"/>
      <c r="T2721" s="62"/>
      <c r="U2721" s="62"/>
      <c r="V2721" s="417"/>
      <c r="W2721" s="62"/>
      <c r="X2721" s="415"/>
      <c r="Y2721" s="417"/>
      <c r="Z2721" s="415"/>
      <c r="AA2721" s="417"/>
      <c r="AB2721" s="62"/>
      <c r="AC2721" s="62"/>
      <c r="AD2721" s="62"/>
      <c r="AE2721" s="62"/>
      <c r="AF2721" s="62"/>
      <c r="AG2721" s="62"/>
      <c r="AH2721" s="62"/>
    </row>
    <row r="2722" spans="14:34">
      <c r="N2722" s="415"/>
      <c r="O2722" s="417"/>
      <c r="P2722" s="415"/>
      <c r="Q2722" s="418"/>
      <c r="R2722" s="62"/>
      <c r="S2722" s="62"/>
      <c r="T2722" s="62"/>
      <c r="U2722" s="62"/>
      <c r="V2722" s="417"/>
      <c r="W2722" s="62"/>
      <c r="X2722" s="415"/>
      <c r="Y2722" s="417"/>
      <c r="Z2722" s="415"/>
      <c r="AA2722" s="417"/>
      <c r="AB2722" s="62"/>
      <c r="AC2722" s="62"/>
      <c r="AD2722" s="62"/>
      <c r="AE2722" s="62"/>
      <c r="AF2722" s="62"/>
      <c r="AG2722" s="62"/>
      <c r="AH2722" s="62"/>
    </row>
    <row r="2723" spans="14:34">
      <c r="N2723" s="415"/>
      <c r="O2723" s="417"/>
      <c r="P2723" s="415"/>
      <c r="Q2723" s="418"/>
      <c r="R2723" s="62"/>
      <c r="S2723" s="62"/>
      <c r="T2723" s="62"/>
      <c r="U2723" s="62"/>
      <c r="V2723" s="417"/>
      <c r="W2723" s="62"/>
      <c r="X2723" s="415"/>
      <c r="Y2723" s="417"/>
      <c r="Z2723" s="415"/>
      <c r="AA2723" s="417"/>
      <c r="AB2723" s="62"/>
      <c r="AC2723" s="62"/>
      <c r="AD2723" s="62"/>
      <c r="AE2723" s="62"/>
      <c r="AF2723" s="62"/>
      <c r="AG2723" s="62"/>
      <c r="AH2723" s="62"/>
    </row>
    <row r="2724" spans="14:34">
      <c r="N2724" s="415"/>
      <c r="O2724" s="417"/>
      <c r="P2724" s="415"/>
      <c r="Q2724" s="418"/>
      <c r="R2724" s="62"/>
      <c r="S2724" s="62"/>
      <c r="T2724" s="62"/>
      <c r="U2724" s="62"/>
      <c r="V2724" s="417"/>
      <c r="W2724" s="62"/>
      <c r="X2724" s="415"/>
      <c r="Y2724" s="417"/>
      <c r="Z2724" s="415"/>
      <c r="AA2724" s="417"/>
      <c r="AB2724" s="62"/>
      <c r="AC2724" s="62"/>
      <c r="AD2724" s="62"/>
      <c r="AE2724" s="62"/>
      <c r="AF2724" s="62"/>
      <c r="AG2724" s="62"/>
      <c r="AH2724" s="62"/>
    </row>
    <row r="2725" spans="14:34">
      <c r="N2725" s="415"/>
      <c r="O2725" s="417"/>
      <c r="P2725" s="415"/>
      <c r="Q2725" s="418"/>
      <c r="R2725" s="62"/>
      <c r="S2725" s="62"/>
      <c r="T2725" s="62"/>
      <c r="U2725" s="62"/>
      <c r="V2725" s="417"/>
      <c r="W2725" s="62"/>
      <c r="X2725" s="415"/>
      <c r="Y2725" s="417"/>
      <c r="Z2725" s="415"/>
      <c r="AA2725" s="417"/>
      <c r="AB2725" s="62"/>
      <c r="AC2725" s="62"/>
      <c r="AD2725" s="62"/>
      <c r="AE2725" s="62"/>
      <c r="AF2725" s="62"/>
      <c r="AG2725" s="62"/>
      <c r="AH2725" s="62"/>
    </row>
    <row r="2726" spans="14:34">
      <c r="N2726" s="415"/>
      <c r="O2726" s="417"/>
      <c r="P2726" s="415"/>
      <c r="Q2726" s="418"/>
      <c r="R2726" s="62"/>
      <c r="S2726" s="62"/>
      <c r="T2726" s="62"/>
      <c r="U2726" s="62"/>
      <c r="V2726" s="417"/>
      <c r="W2726" s="62"/>
      <c r="X2726" s="415"/>
      <c r="Y2726" s="417"/>
      <c r="Z2726" s="415"/>
      <c r="AA2726" s="417"/>
      <c r="AB2726" s="62"/>
      <c r="AC2726" s="62"/>
      <c r="AD2726" s="62"/>
      <c r="AE2726" s="62"/>
      <c r="AF2726" s="62"/>
      <c r="AG2726" s="62"/>
      <c r="AH2726" s="62"/>
    </row>
    <row r="2727" spans="14:34">
      <c r="N2727" s="415"/>
      <c r="O2727" s="417"/>
      <c r="P2727" s="415"/>
      <c r="Q2727" s="418"/>
      <c r="R2727" s="62"/>
      <c r="S2727" s="62"/>
      <c r="T2727" s="62"/>
      <c r="U2727" s="62"/>
      <c r="V2727" s="417"/>
      <c r="W2727" s="62"/>
      <c r="X2727" s="415"/>
      <c r="Y2727" s="417"/>
      <c r="Z2727" s="415"/>
      <c r="AA2727" s="417"/>
      <c r="AB2727" s="62"/>
      <c r="AC2727" s="62"/>
      <c r="AD2727" s="62"/>
      <c r="AE2727" s="62"/>
      <c r="AF2727" s="62"/>
      <c r="AG2727" s="62"/>
      <c r="AH2727" s="62"/>
    </row>
    <row r="2728" spans="14:34">
      <c r="N2728" s="415"/>
      <c r="O2728" s="417"/>
      <c r="P2728" s="415"/>
      <c r="Q2728" s="418"/>
      <c r="R2728" s="62"/>
      <c r="S2728" s="62"/>
      <c r="T2728" s="62"/>
      <c r="U2728" s="62"/>
      <c r="V2728" s="417"/>
      <c r="W2728" s="62"/>
      <c r="X2728" s="415"/>
      <c r="Y2728" s="417"/>
      <c r="Z2728" s="415"/>
      <c r="AA2728" s="417"/>
      <c r="AB2728" s="62"/>
      <c r="AC2728" s="62"/>
      <c r="AD2728" s="62"/>
      <c r="AE2728" s="62"/>
      <c r="AF2728" s="62"/>
      <c r="AG2728" s="62"/>
      <c r="AH2728" s="62"/>
    </row>
    <row r="2729" spans="14:34">
      <c r="N2729" s="415"/>
      <c r="O2729" s="417"/>
      <c r="P2729" s="415"/>
      <c r="Q2729" s="418"/>
      <c r="R2729" s="62"/>
      <c r="S2729" s="62"/>
      <c r="T2729" s="62"/>
      <c r="U2729" s="62"/>
      <c r="V2729" s="417"/>
      <c r="W2729" s="62"/>
      <c r="X2729" s="415"/>
      <c r="Y2729" s="417"/>
      <c r="Z2729" s="415"/>
      <c r="AA2729" s="417"/>
      <c r="AB2729" s="62"/>
      <c r="AC2729" s="62"/>
      <c r="AD2729" s="62"/>
      <c r="AE2729" s="62"/>
      <c r="AF2729" s="62"/>
      <c r="AG2729" s="62"/>
      <c r="AH2729" s="62"/>
    </row>
    <row r="2730" spans="14:34">
      <c r="N2730" s="415"/>
      <c r="O2730" s="417"/>
      <c r="P2730" s="415"/>
      <c r="Q2730" s="418"/>
      <c r="R2730" s="62"/>
      <c r="S2730" s="62"/>
      <c r="T2730" s="62"/>
      <c r="U2730" s="62"/>
      <c r="V2730" s="417"/>
      <c r="W2730" s="62"/>
      <c r="X2730" s="415"/>
      <c r="Y2730" s="417"/>
      <c r="Z2730" s="415"/>
      <c r="AA2730" s="417"/>
      <c r="AB2730" s="62"/>
      <c r="AC2730" s="62"/>
      <c r="AD2730" s="62"/>
      <c r="AE2730" s="62"/>
      <c r="AF2730" s="62"/>
      <c r="AG2730" s="62"/>
      <c r="AH2730" s="62"/>
    </row>
    <row r="2731" spans="14:34">
      <c r="N2731" s="415"/>
      <c r="O2731" s="417"/>
      <c r="P2731" s="415"/>
      <c r="Q2731" s="418"/>
      <c r="R2731" s="62"/>
      <c r="S2731" s="62"/>
      <c r="T2731" s="62"/>
      <c r="U2731" s="62"/>
      <c r="V2731" s="417"/>
      <c r="W2731" s="62"/>
      <c r="X2731" s="415"/>
      <c r="Y2731" s="417"/>
      <c r="Z2731" s="415"/>
      <c r="AA2731" s="417"/>
      <c r="AB2731" s="62"/>
      <c r="AC2731" s="62"/>
      <c r="AD2731" s="62"/>
      <c r="AE2731" s="62"/>
      <c r="AF2731" s="62"/>
      <c r="AG2731" s="62"/>
      <c r="AH2731" s="62"/>
    </row>
    <row r="2732" spans="14:34">
      <c r="N2732" s="415"/>
      <c r="O2732" s="417"/>
      <c r="P2732" s="415"/>
      <c r="Q2732" s="418"/>
      <c r="R2732" s="62"/>
      <c r="S2732" s="62"/>
      <c r="T2732" s="62"/>
      <c r="U2732" s="62"/>
      <c r="V2732" s="417"/>
      <c r="W2732" s="62"/>
      <c r="X2732" s="415"/>
      <c r="Y2732" s="417"/>
      <c r="Z2732" s="415"/>
      <c r="AA2732" s="417"/>
      <c r="AB2732" s="62"/>
      <c r="AC2732" s="62"/>
      <c r="AD2732" s="62"/>
      <c r="AE2732" s="62"/>
      <c r="AF2732" s="62"/>
      <c r="AG2732" s="62"/>
      <c r="AH2732" s="62"/>
    </row>
    <row r="2733" spans="14:34">
      <c r="N2733" s="415"/>
      <c r="O2733" s="417"/>
      <c r="P2733" s="415"/>
      <c r="Q2733" s="418"/>
      <c r="R2733" s="62"/>
      <c r="S2733" s="62"/>
      <c r="T2733" s="62"/>
      <c r="U2733" s="62"/>
      <c r="V2733" s="417"/>
      <c r="W2733" s="62"/>
      <c r="X2733" s="415"/>
      <c r="Y2733" s="417"/>
      <c r="Z2733" s="415"/>
      <c r="AA2733" s="417"/>
      <c r="AB2733" s="62"/>
      <c r="AC2733" s="62"/>
      <c r="AD2733" s="62"/>
      <c r="AE2733" s="62"/>
      <c r="AF2733" s="62"/>
      <c r="AG2733" s="62"/>
      <c r="AH2733" s="62"/>
    </row>
    <row r="2734" spans="14:34">
      <c r="N2734" s="415"/>
      <c r="O2734" s="417"/>
      <c r="P2734" s="415"/>
      <c r="Q2734" s="418"/>
      <c r="R2734" s="62"/>
      <c r="S2734" s="62"/>
      <c r="T2734" s="62"/>
      <c r="U2734" s="62"/>
      <c r="V2734" s="417"/>
      <c r="W2734" s="62"/>
      <c r="X2734" s="415"/>
      <c r="Y2734" s="417"/>
      <c r="Z2734" s="415"/>
      <c r="AA2734" s="417"/>
      <c r="AB2734" s="62"/>
      <c r="AC2734" s="62"/>
      <c r="AD2734" s="62"/>
      <c r="AE2734" s="62"/>
      <c r="AF2734" s="62"/>
      <c r="AG2734" s="62"/>
      <c r="AH2734" s="62"/>
    </row>
    <row r="2735" spans="14:34">
      <c r="N2735" s="415"/>
      <c r="O2735" s="417"/>
      <c r="P2735" s="415"/>
      <c r="Q2735" s="418"/>
      <c r="R2735" s="62"/>
      <c r="S2735" s="62"/>
      <c r="T2735" s="62"/>
      <c r="U2735" s="62"/>
      <c r="V2735" s="417"/>
      <c r="W2735" s="62"/>
      <c r="X2735" s="415"/>
      <c r="Y2735" s="417"/>
      <c r="Z2735" s="415"/>
      <c r="AA2735" s="417"/>
      <c r="AB2735" s="62"/>
      <c r="AC2735" s="62"/>
      <c r="AD2735" s="62"/>
      <c r="AE2735" s="62"/>
      <c r="AF2735" s="62"/>
      <c r="AG2735" s="62"/>
      <c r="AH2735" s="62"/>
    </row>
    <row r="2736" spans="14:34">
      <c r="N2736" s="415"/>
      <c r="O2736" s="417"/>
      <c r="P2736" s="415"/>
      <c r="Q2736" s="418"/>
      <c r="R2736" s="62"/>
      <c r="S2736" s="62"/>
      <c r="T2736" s="62"/>
      <c r="U2736" s="62"/>
      <c r="V2736" s="417"/>
      <c r="W2736" s="62"/>
      <c r="X2736" s="415"/>
      <c r="Y2736" s="417"/>
      <c r="Z2736" s="415"/>
      <c r="AA2736" s="417"/>
      <c r="AB2736" s="62"/>
      <c r="AC2736" s="62"/>
      <c r="AD2736" s="62"/>
      <c r="AE2736" s="62"/>
      <c r="AF2736" s="62"/>
      <c r="AG2736" s="62"/>
      <c r="AH2736" s="62"/>
    </row>
    <row r="2737" spans="14:34">
      <c r="N2737" s="415"/>
      <c r="O2737" s="417"/>
      <c r="P2737" s="415"/>
      <c r="Q2737" s="418"/>
      <c r="R2737" s="62"/>
      <c r="S2737" s="62"/>
      <c r="T2737" s="62"/>
      <c r="U2737" s="62"/>
      <c r="V2737" s="417"/>
      <c r="W2737" s="62"/>
      <c r="X2737" s="415"/>
      <c r="Y2737" s="417"/>
      <c r="Z2737" s="415"/>
      <c r="AA2737" s="417"/>
      <c r="AB2737" s="62"/>
      <c r="AC2737" s="62"/>
      <c r="AD2737" s="62"/>
      <c r="AE2737" s="62"/>
      <c r="AF2737" s="62"/>
      <c r="AG2737" s="62"/>
      <c r="AH2737" s="62"/>
    </row>
    <row r="2738" spans="14:34">
      <c r="N2738" s="415"/>
      <c r="O2738" s="417"/>
      <c r="P2738" s="415"/>
      <c r="Q2738" s="418"/>
      <c r="R2738" s="62"/>
      <c r="S2738" s="62"/>
      <c r="T2738" s="62"/>
      <c r="U2738" s="62"/>
      <c r="V2738" s="417"/>
      <c r="W2738" s="62"/>
      <c r="X2738" s="415"/>
      <c r="Y2738" s="417"/>
      <c r="Z2738" s="415"/>
      <c r="AA2738" s="417"/>
      <c r="AB2738" s="62"/>
      <c r="AC2738" s="62"/>
      <c r="AD2738" s="62"/>
      <c r="AE2738" s="62"/>
      <c r="AF2738" s="62"/>
      <c r="AG2738" s="62"/>
      <c r="AH2738" s="62"/>
    </row>
    <row r="2739" spans="14:34">
      <c r="N2739" s="415"/>
      <c r="O2739" s="417"/>
      <c r="P2739" s="415"/>
      <c r="Q2739" s="418"/>
      <c r="R2739" s="62"/>
      <c r="S2739" s="62"/>
      <c r="T2739" s="62"/>
      <c r="U2739" s="62"/>
      <c r="V2739" s="417"/>
      <c r="W2739" s="62"/>
      <c r="X2739" s="415"/>
      <c r="Y2739" s="417"/>
      <c r="Z2739" s="415"/>
      <c r="AA2739" s="417"/>
      <c r="AB2739" s="62"/>
      <c r="AC2739" s="62"/>
      <c r="AD2739" s="62"/>
      <c r="AE2739" s="62"/>
      <c r="AF2739" s="62"/>
      <c r="AG2739" s="62"/>
      <c r="AH2739" s="62"/>
    </row>
    <row r="2740" spans="14:34">
      <c r="N2740" s="415"/>
      <c r="O2740" s="417"/>
      <c r="P2740" s="415"/>
      <c r="Q2740" s="418"/>
      <c r="R2740" s="62"/>
      <c r="S2740" s="62"/>
      <c r="T2740" s="62"/>
      <c r="U2740" s="62"/>
      <c r="V2740" s="417"/>
      <c r="W2740" s="62"/>
      <c r="X2740" s="415"/>
      <c r="Y2740" s="417"/>
      <c r="Z2740" s="415"/>
      <c r="AA2740" s="417"/>
      <c r="AB2740" s="62"/>
      <c r="AC2740" s="62"/>
      <c r="AD2740" s="62"/>
      <c r="AE2740" s="62"/>
      <c r="AF2740" s="62"/>
      <c r="AG2740" s="62"/>
      <c r="AH2740" s="62"/>
    </row>
    <row r="2741" spans="14:34">
      <c r="N2741" s="415"/>
      <c r="O2741" s="417"/>
      <c r="P2741" s="415"/>
      <c r="Q2741" s="418"/>
      <c r="R2741" s="62"/>
      <c r="S2741" s="62"/>
      <c r="T2741" s="62"/>
      <c r="U2741" s="62"/>
      <c r="V2741" s="417"/>
      <c r="W2741" s="62"/>
      <c r="X2741" s="415"/>
      <c r="Y2741" s="417"/>
      <c r="Z2741" s="415"/>
      <c r="AA2741" s="417"/>
      <c r="AB2741" s="62"/>
      <c r="AC2741" s="62"/>
      <c r="AD2741" s="62"/>
      <c r="AE2741" s="62"/>
      <c r="AF2741" s="62"/>
      <c r="AG2741" s="62"/>
      <c r="AH2741" s="62"/>
    </row>
    <row r="2742" spans="14:34">
      <c r="N2742" s="415"/>
      <c r="O2742" s="417"/>
      <c r="P2742" s="415"/>
      <c r="Q2742" s="418"/>
      <c r="R2742" s="62"/>
      <c r="S2742" s="62"/>
      <c r="T2742" s="62"/>
      <c r="U2742" s="62"/>
      <c r="V2742" s="417"/>
      <c r="W2742" s="62"/>
      <c r="X2742" s="415"/>
      <c r="Y2742" s="417"/>
      <c r="Z2742" s="415"/>
      <c r="AA2742" s="417"/>
      <c r="AB2742" s="62"/>
      <c r="AC2742" s="62"/>
      <c r="AD2742" s="62"/>
      <c r="AE2742" s="62"/>
      <c r="AF2742" s="62"/>
      <c r="AG2742" s="62"/>
      <c r="AH2742" s="62"/>
    </row>
    <row r="2743" spans="14:34">
      <c r="N2743" s="415"/>
      <c r="O2743" s="417"/>
      <c r="P2743" s="415"/>
      <c r="Q2743" s="418"/>
      <c r="R2743" s="62"/>
      <c r="S2743" s="62"/>
      <c r="T2743" s="62"/>
      <c r="U2743" s="62"/>
      <c r="V2743" s="417"/>
      <c r="W2743" s="62"/>
      <c r="X2743" s="415"/>
      <c r="Y2743" s="417"/>
      <c r="Z2743" s="415"/>
      <c r="AA2743" s="417"/>
      <c r="AB2743" s="62"/>
      <c r="AC2743" s="62"/>
      <c r="AD2743" s="62"/>
      <c r="AE2743" s="62"/>
      <c r="AF2743" s="62"/>
      <c r="AG2743" s="62"/>
      <c r="AH2743" s="62"/>
    </row>
    <row r="2744" spans="14:34">
      <c r="N2744" s="415"/>
      <c r="O2744" s="417"/>
      <c r="P2744" s="415"/>
      <c r="Q2744" s="418"/>
      <c r="R2744" s="62"/>
      <c r="S2744" s="62"/>
      <c r="T2744" s="62"/>
      <c r="U2744" s="62"/>
      <c r="V2744" s="417"/>
      <c r="W2744" s="62"/>
      <c r="X2744" s="415"/>
      <c r="Y2744" s="417"/>
      <c r="Z2744" s="415"/>
      <c r="AA2744" s="417"/>
      <c r="AB2744" s="62"/>
      <c r="AC2744" s="62"/>
      <c r="AD2744" s="62"/>
      <c r="AE2744" s="62"/>
      <c r="AF2744" s="62"/>
      <c r="AG2744" s="62"/>
      <c r="AH2744" s="62"/>
    </row>
    <row r="2745" spans="14:34">
      <c r="N2745" s="415"/>
      <c r="O2745" s="417"/>
      <c r="P2745" s="415"/>
      <c r="Q2745" s="418"/>
      <c r="R2745" s="62"/>
      <c r="S2745" s="62"/>
      <c r="T2745" s="62"/>
      <c r="U2745" s="62"/>
      <c r="V2745" s="417"/>
      <c r="W2745" s="62"/>
      <c r="X2745" s="415"/>
      <c r="Y2745" s="417"/>
      <c r="Z2745" s="415"/>
      <c r="AA2745" s="417"/>
      <c r="AB2745" s="62"/>
      <c r="AC2745" s="62"/>
      <c r="AD2745" s="62"/>
      <c r="AE2745" s="62"/>
      <c r="AF2745" s="62"/>
      <c r="AG2745" s="62"/>
      <c r="AH2745" s="62"/>
    </row>
    <row r="2746" spans="14:34">
      <c r="N2746" s="415"/>
      <c r="O2746" s="417"/>
      <c r="P2746" s="415"/>
      <c r="Q2746" s="418"/>
      <c r="R2746" s="62"/>
      <c r="S2746" s="62"/>
      <c r="T2746" s="62"/>
      <c r="U2746" s="62"/>
      <c r="V2746" s="417"/>
      <c r="W2746" s="62"/>
      <c r="X2746" s="415"/>
      <c r="Y2746" s="417"/>
      <c r="Z2746" s="415"/>
      <c r="AA2746" s="417"/>
      <c r="AB2746" s="62"/>
      <c r="AC2746" s="62"/>
      <c r="AD2746" s="62"/>
      <c r="AE2746" s="62"/>
      <c r="AF2746" s="62"/>
      <c r="AG2746" s="62"/>
      <c r="AH2746" s="62"/>
    </row>
    <row r="2747" spans="14:34">
      <c r="N2747" s="415"/>
      <c r="O2747" s="417"/>
      <c r="P2747" s="415"/>
      <c r="Q2747" s="418"/>
      <c r="R2747" s="62"/>
      <c r="S2747" s="62"/>
      <c r="T2747" s="62"/>
      <c r="U2747" s="62"/>
      <c r="V2747" s="417"/>
      <c r="W2747" s="62"/>
      <c r="X2747" s="415"/>
      <c r="Y2747" s="417"/>
      <c r="Z2747" s="415"/>
      <c r="AA2747" s="417"/>
      <c r="AB2747" s="62"/>
      <c r="AC2747" s="62"/>
      <c r="AD2747" s="62"/>
      <c r="AE2747" s="62"/>
      <c r="AF2747" s="62"/>
      <c r="AG2747" s="62"/>
      <c r="AH2747" s="62"/>
    </row>
    <row r="2748" spans="14:34">
      <c r="N2748" s="415"/>
      <c r="O2748" s="417"/>
      <c r="P2748" s="415"/>
      <c r="Q2748" s="418"/>
      <c r="R2748" s="62"/>
      <c r="S2748" s="62"/>
      <c r="T2748" s="62"/>
      <c r="U2748" s="62"/>
      <c r="V2748" s="417"/>
      <c r="W2748" s="62"/>
      <c r="X2748" s="415"/>
      <c r="Y2748" s="417"/>
      <c r="Z2748" s="415"/>
      <c r="AA2748" s="417"/>
      <c r="AB2748" s="62"/>
      <c r="AC2748" s="62"/>
      <c r="AD2748" s="62"/>
      <c r="AE2748" s="62"/>
      <c r="AF2748" s="62"/>
      <c r="AG2748" s="62"/>
      <c r="AH2748" s="62"/>
    </row>
    <row r="2749" spans="14:34">
      <c r="N2749" s="415"/>
      <c r="O2749" s="417"/>
      <c r="P2749" s="415"/>
      <c r="Q2749" s="418"/>
      <c r="R2749" s="62"/>
      <c r="S2749" s="62"/>
      <c r="T2749" s="62"/>
      <c r="U2749" s="62"/>
      <c r="V2749" s="417"/>
      <c r="W2749" s="62"/>
      <c r="X2749" s="415"/>
      <c r="Y2749" s="417"/>
      <c r="Z2749" s="415"/>
      <c r="AA2749" s="417"/>
      <c r="AB2749" s="62"/>
      <c r="AC2749" s="62"/>
      <c r="AD2749" s="62"/>
      <c r="AE2749" s="62"/>
      <c r="AF2749" s="62"/>
      <c r="AG2749" s="62"/>
      <c r="AH2749" s="62"/>
    </row>
    <row r="2750" spans="14:34">
      <c r="N2750" s="415"/>
      <c r="O2750" s="417"/>
      <c r="P2750" s="415"/>
      <c r="Q2750" s="418"/>
      <c r="R2750" s="62"/>
      <c r="S2750" s="62"/>
      <c r="T2750" s="62"/>
      <c r="U2750" s="62"/>
      <c r="V2750" s="417"/>
      <c r="W2750" s="62"/>
      <c r="X2750" s="415"/>
      <c r="Y2750" s="417"/>
      <c r="Z2750" s="415"/>
      <c r="AA2750" s="417"/>
      <c r="AB2750" s="62"/>
      <c r="AC2750" s="62"/>
      <c r="AD2750" s="62"/>
      <c r="AE2750" s="62"/>
      <c r="AF2750" s="62"/>
      <c r="AG2750" s="62"/>
      <c r="AH2750" s="62"/>
    </row>
    <row r="2751" spans="14:34">
      <c r="N2751" s="415"/>
      <c r="O2751" s="417"/>
      <c r="P2751" s="415"/>
      <c r="Q2751" s="418"/>
      <c r="R2751" s="62"/>
      <c r="S2751" s="62"/>
      <c r="T2751" s="62"/>
      <c r="U2751" s="62"/>
      <c r="V2751" s="417"/>
      <c r="W2751" s="62"/>
      <c r="X2751" s="415"/>
      <c r="Y2751" s="417"/>
      <c r="Z2751" s="415"/>
      <c r="AA2751" s="417"/>
      <c r="AB2751" s="62"/>
      <c r="AC2751" s="62"/>
      <c r="AD2751" s="62"/>
      <c r="AE2751" s="62"/>
      <c r="AF2751" s="62"/>
      <c r="AG2751" s="62"/>
      <c r="AH2751" s="62"/>
    </row>
    <row r="2752" spans="14:34">
      <c r="N2752" s="415"/>
      <c r="O2752" s="417"/>
      <c r="P2752" s="415"/>
      <c r="Q2752" s="418"/>
      <c r="R2752" s="62"/>
      <c r="S2752" s="62"/>
      <c r="T2752" s="62"/>
      <c r="U2752" s="62"/>
      <c r="V2752" s="417"/>
      <c r="W2752" s="62"/>
      <c r="X2752" s="415"/>
      <c r="Y2752" s="417"/>
      <c r="Z2752" s="415"/>
      <c r="AA2752" s="417"/>
      <c r="AB2752" s="62"/>
      <c r="AC2752" s="62"/>
      <c r="AD2752" s="62"/>
      <c r="AE2752" s="62"/>
      <c r="AF2752" s="62"/>
      <c r="AG2752" s="62"/>
      <c r="AH2752" s="62"/>
    </row>
    <row r="2753" spans="14:34">
      <c r="N2753" s="415"/>
      <c r="O2753" s="417"/>
      <c r="P2753" s="415"/>
      <c r="Q2753" s="418"/>
      <c r="R2753" s="62"/>
      <c r="S2753" s="62"/>
      <c r="T2753" s="62"/>
      <c r="U2753" s="62"/>
      <c r="V2753" s="417"/>
      <c r="W2753" s="62"/>
      <c r="X2753" s="415"/>
      <c r="Y2753" s="417"/>
      <c r="Z2753" s="415"/>
      <c r="AA2753" s="417"/>
      <c r="AB2753" s="62"/>
      <c r="AC2753" s="62"/>
      <c r="AD2753" s="62"/>
      <c r="AE2753" s="62"/>
      <c r="AF2753" s="62"/>
      <c r="AG2753" s="62"/>
      <c r="AH2753" s="62"/>
    </row>
    <row r="2754" spans="14:34">
      <c r="N2754" s="415"/>
      <c r="O2754" s="417"/>
      <c r="P2754" s="415"/>
      <c r="Q2754" s="418"/>
      <c r="R2754" s="62"/>
      <c r="S2754" s="62"/>
      <c r="T2754" s="62"/>
      <c r="U2754" s="62"/>
      <c r="V2754" s="417"/>
      <c r="W2754" s="62"/>
      <c r="X2754" s="415"/>
      <c r="Y2754" s="417"/>
      <c r="Z2754" s="415"/>
      <c r="AA2754" s="417"/>
      <c r="AB2754" s="62"/>
      <c r="AC2754" s="62"/>
      <c r="AD2754" s="62"/>
      <c r="AE2754" s="62"/>
      <c r="AF2754" s="62"/>
      <c r="AG2754" s="62"/>
      <c r="AH2754" s="62"/>
    </row>
    <row r="2755" spans="14:34">
      <c r="N2755" s="415"/>
      <c r="O2755" s="417"/>
      <c r="P2755" s="415"/>
      <c r="Q2755" s="418"/>
      <c r="R2755" s="62"/>
      <c r="S2755" s="62"/>
      <c r="T2755" s="62"/>
      <c r="U2755" s="62"/>
      <c r="V2755" s="417"/>
      <c r="W2755" s="62"/>
      <c r="X2755" s="415"/>
      <c r="Y2755" s="417"/>
      <c r="Z2755" s="415"/>
      <c r="AA2755" s="417"/>
      <c r="AB2755" s="62"/>
      <c r="AC2755" s="62"/>
      <c r="AD2755" s="62"/>
      <c r="AE2755" s="62"/>
      <c r="AF2755" s="62"/>
      <c r="AG2755" s="62"/>
      <c r="AH2755" s="62"/>
    </row>
    <row r="2756" spans="14:34">
      <c r="N2756" s="415"/>
      <c r="O2756" s="417"/>
      <c r="P2756" s="415"/>
      <c r="Q2756" s="418"/>
      <c r="R2756" s="62"/>
      <c r="S2756" s="62"/>
      <c r="T2756" s="62"/>
      <c r="U2756" s="62"/>
      <c r="V2756" s="417"/>
      <c r="W2756" s="62"/>
      <c r="X2756" s="415"/>
      <c r="Y2756" s="417"/>
      <c r="Z2756" s="415"/>
      <c r="AA2756" s="417"/>
      <c r="AB2756" s="62"/>
      <c r="AC2756" s="62"/>
      <c r="AD2756" s="62"/>
      <c r="AE2756" s="62"/>
      <c r="AF2756" s="62"/>
      <c r="AG2756" s="62"/>
      <c r="AH2756" s="62"/>
    </row>
    <row r="2757" spans="14:34">
      <c r="N2757" s="415"/>
      <c r="O2757" s="417"/>
      <c r="P2757" s="415"/>
      <c r="Q2757" s="418"/>
      <c r="R2757" s="62"/>
      <c r="S2757" s="62"/>
      <c r="T2757" s="62"/>
      <c r="U2757" s="62"/>
      <c r="V2757" s="417"/>
      <c r="W2757" s="62"/>
      <c r="X2757" s="415"/>
      <c r="Y2757" s="417"/>
      <c r="Z2757" s="415"/>
      <c r="AA2757" s="417"/>
      <c r="AB2757" s="62"/>
      <c r="AC2757" s="62"/>
      <c r="AD2757" s="62"/>
      <c r="AE2757" s="62"/>
      <c r="AF2757" s="62"/>
      <c r="AG2757" s="62"/>
      <c r="AH2757" s="62"/>
    </row>
    <row r="2758" spans="14:34">
      <c r="N2758" s="415"/>
      <c r="O2758" s="417"/>
      <c r="P2758" s="415"/>
      <c r="Q2758" s="418"/>
      <c r="R2758" s="62"/>
      <c r="S2758" s="62"/>
      <c r="T2758" s="62"/>
      <c r="U2758" s="62"/>
      <c r="V2758" s="417"/>
      <c r="W2758" s="62"/>
      <c r="X2758" s="415"/>
      <c r="Y2758" s="417"/>
      <c r="Z2758" s="415"/>
      <c r="AA2758" s="417"/>
      <c r="AB2758" s="62"/>
      <c r="AC2758" s="62"/>
      <c r="AD2758" s="62"/>
      <c r="AE2758" s="62"/>
      <c r="AF2758" s="62"/>
      <c r="AG2758" s="62"/>
      <c r="AH2758" s="62"/>
    </row>
    <row r="2759" spans="14:34">
      <c r="N2759" s="415"/>
      <c r="O2759" s="417"/>
      <c r="P2759" s="415"/>
      <c r="Q2759" s="418"/>
      <c r="R2759" s="62"/>
      <c r="S2759" s="62"/>
      <c r="T2759" s="62"/>
      <c r="U2759" s="62"/>
      <c r="V2759" s="417"/>
      <c r="W2759" s="62"/>
      <c r="X2759" s="415"/>
      <c r="Y2759" s="417"/>
      <c r="Z2759" s="415"/>
      <c r="AA2759" s="417"/>
      <c r="AB2759" s="62"/>
      <c r="AC2759" s="62"/>
      <c r="AD2759" s="62"/>
      <c r="AE2759" s="62"/>
      <c r="AF2759" s="62"/>
      <c r="AG2759" s="62"/>
      <c r="AH2759" s="62"/>
    </row>
    <row r="2760" spans="14:34">
      <c r="N2760" s="415"/>
      <c r="O2760" s="417"/>
      <c r="P2760" s="415"/>
      <c r="Q2760" s="418"/>
      <c r="R2760" s="62"/>
      <c r="S2760" s="62"/>
      <c r="T2760" s="62"/>
      <c r="U2760" s="62"/>
      <c r="V2760" s="417"/>
      <c r="W2760" s="62"/>
      <c r="X2760" s="415"/>
      <c r="Y2760" s="417"/>
      <c r="Z2760" s="415"/>
      <c r="AA2760" s="417"/>
      <c r="AB2760" s="62"/>
      <c r="AC2760" s="62"/>
      <c r="AD2760" s="62"/>
      <c r="AE2760" s="62"/>
      <c r="AF2760" s="62"/>
      <c r="AG2760" s="62"/>
      <c r="AH2760" s="62"/>
    </row>
    <row r="2761" spans="14:34">
      <c r="N2761" s="415"/>
      <c r="O2761" s="417"/>
      <c r="P2761" s="415"/>
      <c r="Q2761" s="418"/>
      <c r="R2761" s="62"/>
      <c r="S2761" s="62"/>
      <c r="T2761" s="62"/>
      <c r="U2761" s="62"/>
      <c r="V2761" s="417"/>
      <c r="W2761" s="62"/>
      <c r="X2761" s="415"/>
      <c r="Y2761" s="417"/>
      <c r="Z2761" s="415"/>
      <c r="AA2761" s="417"/>
      <c r="AB2761" s="62"/>
      <c r="AC2761" s="62"/>
      <c r="AD2761" s="62"/>
      <c r="AE2761" s="62"/>
      <c r="AF2761" s="62"/>
      <c r="AG2761" s="62"/>
      <c r="AH2761" s="62"/>
    </row>
    <row r="2762" spans="14:34">
      <c r="N2762" s="415"/>
      <c r="O2762" s="417"/>
      <c r="P2762" s="415"/>
      <c r="Q2762" s="418"/>
      <c r="R2762" s="62"/>
      <c r="S2762" s="62"/>
      <c r="T2762" s="62"/>
      <c r="U2762" s="62"/>
      <c r="V2762" s="417"/>
      <c r="W2762" s="62"/>
      <c r="X2762" s="415"/>
      <c r="Y2762" s="417"/>
      <c r="Z2762" s="415"/>
      <c r="AA2762" s="417"/>
      <c r="AB2762" s="62"/>
      <c r="AC2762" s="62"/>
      <c r="AD2762" s="62"/>
      <c r="AE2762" s="62"/>
      <c r="AF2762" s="62"/>
      <c r="AG2762" s="62"/>
      <c r="AH2762" s="62"/>
    </row>
    <row r="2763" spans="14:34">
      <c r="N2763" s="415"/>
      <c r="O2763" s="417"/>
      <c r="P2763" s="415"/>
      <c r="Q2763" s="418"/>
      <c r="R2763" s="62"/>
      <c r="S2763" s="62"/>
      <c r="T2763" s="62"/>
      <c r="U2763" s="62"/>
      <c r="V2763" s="417"/>
      <c r="W2763" s="62"/>
      <c r="X2763" s="415"/>
      <c r="Y2763" s="417"/>
      <c r="Z2763" s="415"/>
      <c r="AA2763" s="417"/>
      <c r="AB2763" s="62"/>
      <c r="AC2763" s="62"/>
      <c r="AD2763" s="62"/>
      <c r="AE2763" s="62"/>
      <c r="AF2763" s="62"/>
      <c r="AG2763" s="62"/>
      <c r="AH2763" s="62"/>
    </row>
    <row r="2764" spans="14:34">
      <c r="N2764" s="415"/>
      <c r="O2764" s="417"/>
      <c r="P2764" s="415"/>
      <c r="Q2764" s="418"/>
      <c r="R2764" s="62"/>
      <c r="S2764" s="62"/>
      <c r="T2764" s="62"/>
      <c r="U2764" s="62"/>
      <c r="V2764" s="417"/>
      <c r="W2764" s="62"/>
      <c r="X2764" s="415"/>
      <c r="Y2764" s="417"/>
      <c r="Z2764" s="415"/>
      <c r="AA2764" s="417"/>
      <c r="AB2764" s="62"/>
      <c r="AC2764" s="62"/>
      <c r="AD2764" s="62"/>
      <c r="AE2764" s="62"/>
      <c r="AF2764" s="62"/>
      <c r="AG2764" s="62"/>
      <c r="AH2764" s="62"/>
    </row>
    <row r="2765" spans="14:34">
      <c r="N2765" s="415"/>
      <c r="O2765" s="417"/>
      <c r="P2765" s="415"/>
      <c r="Q2765" s="418"/>
      <c r="R2765" s="62"/>
      <c r="S2765" s="62"/>
      <c r="T2765" s="62"/>
      <c r="U2765" s="62"/>
      <c r="V2765" s="417"/>
      <c r="W2765" s="62"/>
      <c r="X2765" s="415"/>
      <c r="Y2765" s="417"/>
      <c r="Z2765" s="415"/>
      <c r="AA2765" s="417"/>
      <c r="AB2765" s="62"/>
      <c r="AC2765" s="62"/>
      <c r="AD2765" s="62"/>
      <c r="AE2765" s="62"/>
      <c r="AF2765" s="62"/>
      <c r="AG2765" s="62"/>
      <c r="AH2765" s="62"/>
    </row>
    <row r="2766" spans="14:34">
      <c r="N2766" s="415"/>
      <c r="O2766" s="417"/>
      <c r="P2766" s="415"/>
      <c r="Q2766" s="418"/>
      <c r="R2766" s="62"/>
      <c r="S2766" s="62"/>
      <c r="T2766" s="62"/>
      <c r="U2766" s="62"/>
      <c r="V2766" s="417"/>
      <c r="W2766" s="62"/>
      <c r="X2766" s="415"/>
      <c r="Y2766" s="417"/>
      <c r="Z2766" s="415"/>
      <c r="AA2766" s="417"/>
      <c r="AB2766" s="62"/>
      <c r="AC2766" s="62"/>
      <c r="AD2766" s="62"/>
      <c r="AE2766" s="62"/>
      <c r="AF2766" s="62"/>
      <c r="AG2766" s="62"/>
      <c r="AH2766" s="62"/>
    </row>
    <row r="2767" spans="14:34">
      <c r="N2767" s="415"/>
      <c r="O2767" s="417"/>
      <c r="P2767" s="415"/>
      <c r="Q2767" s="418"/>
      <c r="R2767" s="62"/>
      <c r="S2767" s="62"/>
      <c r="T2767" s="62"/>
      <c r="U2767" s="62"/>
      <c r="V2767" s="417"/>
      <c r="W2767" s="62"/>
      <c r="X2767" s="415"/>
      <c r="Y2767" s="417"/>
      <c r="Z2767" s="415"/>
      <c r="AA2767" s="417"/>
      <c r="AB2767" s="62"/>
      <c r="AC2767" s="62"/>
      <c r="AD2767" s="62"/>
      <c r="AE2767" s="62"/>
      <c r="AF2767" s="62"/>
      <c r="AG2767" s="62"/>
      <c r="AH2767" s="62"/>
    </row>
    <row r="2768" spans="14:34">
      <c r="N2768" s="415"/>
      <c r="O2768" s="417"/>
      <c r="P2768" s="415"/>
      <c r="Q2768" s="418"/>
      <c r="R2768" s="62"/>
      <c r="S2768" s="62"/>
      <c r="T2768" s="62"/>
      <c r="U2768" s="62"/>
      <c r="V2768" s="417"/>
      <c r="W2768" s="62"/>
      <c r="X2768" s="415"/>
      <c r="Y2768" s="417"/>
      <c r="Z2768" s="415"/>
      <c r="AA2768" s="417"/>
      <c r="AB2768" s="62"/>
      <c r="AC2768" s="62"/>
      <c r="AD2768" s="62"/>
      <c r="AE2768" s="62"/>
      <c r="AF2768" s="62"/>
      <c r="AG2768" s="62"/>
      <c r="AH2768" s="62"/>
    </row>
    <row r="2769" spans="14:34">
      <c r="N2769" s="415"/>
      <c r="O2769" s="417"/>
      <c r="P2769" s="415"/>
      <c r="Q2769" s="418"/>
      <c r="R2769" s="62"/>
      <c r="S2769" s="62"/>
      <c r="T2769" s="62"/>
      <c r="U2769" s="62"/>
      <c r="V2769" s="417"/>
      <c r="W2769" s="62"/>
      <c r="X2769" s="415"/>
      <c r="Y2769" s="417"/>
      <c r="Z2769" s="415"/>
      <c r="AA2769" s="417"/>
      <c r="AB2769" s="62"/>
      <c r="AC2769" s="62"/>
      <c r="AD2769" s="62"/>
      <c r="AE2769" s="62"/>
      <c r="AF2769" s="62"/>
      <c r="AG2769" s="62"/>
      <c r="AH2769" s="62"/>
    </row>
    <row r="2770" spans="14:34">
      <c r="N2770" s="415"/>
      <c r="O2770" s="417"/>
      <c r="P2770" s="415"/>
      <c r="Q2770" s="418"/>
      <c r="R2770" s="62"/>
      <c r="S2770" s="62"/>
      <c r="T2770" s="62"/>
      <c r="U2770" s="62"/>
      <c r="V2770" s="417"/>
      <c r="W2770" s="62"/>
      <c r="X2770" s="415"/>
      <c r="Y2770" s="417"/>
      <c r="Z2770" s="415"/>
      <c r="AA2770" s="417"/>
      <c r="AB2770" s="62"/>
      <c r="AC2770" s="62"/>
      <c r="AD2770" s="62"/>
      <c r="AE2770" s="62"/>
      <c r="AF2770" s="62"/>
      <c r="AG2770" s="62"/>
      <c r="AH2770" s="62"/>
    </row>
    <row r="2771" spans="14:34">
      <c r="N2771" s="415"/>
      <c r="O2771" s="417"/>
      <c r="P2771" s="415"/>
      <c r="Q2771" s="418"/>
      <c r="R2771" s="62"/>
      <c r="S2771" s="62"/>
      <c r="T2771" s="62"/>
      <c r="U2771" s="62"/>
      <c r="V2771" s="417"/>
      <c r="W2771" s="62"/>
      <c r="X2771" s="415"/>
      <c r="Y2771" s="417"/>
      <c r="Z2771" s="415"/>
      <c r="AA2771" s="417"/>
      <c r="AB2771" s="62"/>
      <c r="AC2771" s="62"/>
      <c r="AD2771" s="62"/>
      <c r="AE2771" s="62"/>
      <c r="AF2771" s="62"/>
      <c r="AG2771" s="62"/>
      <c r="AH2771" s="62"/>
    </row>
    <row r="2772" spans="14:34">
      <c r="N2772" s="415"/>
      <c r="O2772" s="417"/>
      <c r="P2772" s="415"/>
      <c r="Q2772" s="418"/>
      <c r="R2772" s="62"/>
      <c r="S2772" s="62"/>
      <c r="T2772" s="62"/>
      <c r="U2772" s="62"/>
      <c r="V2772" s="417"/>
      <c r="W2772" s="62"/>
      <c r="X2772" s="415"/>
      <c r="Y2772" s="417"/>
      <c r="Z2772" s="415"/>
      <c r="AA2772" s="417"/>
      <c r="AB2772" s="62"/>
      <c r="AC2772" s="62"/>
      <c r="AD2772" s="62"/>
      <c r="AE2772" s="62"/>
      <c r="AF2772" s="62"/>
      <c r="AG2772" s="62"/>
      <c r="AH2772" s="62"/>
    </row>
    <row r="2773" spans="14:34">
      <c r="N2773" s="415"/>
      <c r="O2773" s="417"/>
      <c r="P2773" s="415"/>
      <c r="Q2773" s="418"/>
      <c r="R2773" s="62"/>
      <c r="S2773" s="62"/>
      <c r="T2773" s="62"/>
      <c r="U2773" s="62"/>
      <c r="V2773" s="417"/>
      <c r="W2773" s="62"/>
      <c r="X2773" s="415"/>
      <c r="Y2773" s="417"/>
      <c r="Z2773" s="415"/>
      <c r="AA2773" s="417"/>
      <c r="AB2773" s="62"/>
      <c r="AC2773" s="62"/>
      <c r="AD2773" s="62"/>
      <c r="AE2773" s="62"/>
      <c r="AF2773" s="62"/>
      <c r="AG2773" s="62"/>
      <c r="AH2773" s="62"/>
    </row>
    <row r="2774" spans="14:34">
      <c r="N2774" s="415"/>
      <c r="O2774" s="417"/>
      <c r="P2774" s="415"/>
      <c r="Q2774" s="418"/>
      <c r="R2774" s="62"/>
      <c r="S2774" s="62"/>
      <c r="T2774" s="62"/>
      <c r="U2774" s="62"/>
      <c r="V2774" s="417"/>
      <c r="W2774" s="62"/>
      <c r="X2774" s="415"/>
      <c r="Y2774" s="417"/>
      <c r="Z2774" s="415"/>
      <c r="AA2774" s="417"/>
      <c r="AB2774" s="62"/>
      <c r="AC2774" s="62"/>
      <c r="AD2774" s="62"/>
      <c r="AE2774" s="62"/>
      <c r="AF2774" s="62"/>
      <c r="AG2774" s="62"/>
      <c r="AH2774" s="62"/>
    </row>
    <row r="2775" spans="14:34">
      <c r="N2775" s="415"/>
      <c r="O2775" s="417"/>
      <c r="P2775" s="415"/>
      <c r="Q2775" s="418"/>
      <c r="R2775" s="62"/>
      <c r="S2775" s="62"/>
      <c r="T2775" s="62"/>
      <c r="U2775" s="62"/>
      <c r="V2775" s="417"/>
      <c r="W2775" s="62"/>
      <c r="X2775" s="415"/>
      <c r="Y2775" s="417"/>
      <c r="Z2775" s="415"/>
      <c r="AA2775" s="417"/>
      <c r="AB2775" s="62"/>
      <c r="AC2775" s="62"/>
      <c r="AD2775" s="62"/>
      <c r="AE2775" s="62"/>
      <c r="AF2775" s="62"/>
      <c r="AG2775" s="62"/>
      <c r="AH2775" s="62"/>
    </row>
    <row r="2776" spans="14:34">
      <c r="N2776" s="415"/>
      <c r="O2776" s="417"/>
      <c r="P2776" s="415"/>
      <c r="Q2776" s="418"/>
      <c r="R2776" s="62"/>
      <c r="S2776" s="62"/>
      <c r="T2776" s="62"/>
      <c r="U2776" s="62"/>
      <c r="V2776" s="417"/>
      <c r="W2776" s="62"/>
      <c r="X2776" s="415"/>
      <c r="Y2776" s="417"/>
      <c r="Z2776" s="415"/>
      <c r="AA2776" s="417"/>
      <c r="AB2776" s="62"/>
      <c r="AC2776" s="62"/>
      <c r="AD2776" s="62"/>
      <c r="AE2776" s="62"/>
      <c r="AF2776" s="62"/>
      <c r="AG2776" s="62"/>
      <c r="AH2776" s="62"/>
    </row>
    <row r="2777" spans="14:34">
      <c r="N2777" s="415"/>
      <c r="O2777" s="417"/>
      <c r="P2777" s="415"/>
      <c r="Q2777" s="418"/>
      <c r="R2777" s="62"/>
      <c r="S2777" s="62"/>
      <c r="T2777" s="62"/>
      <c r="U2777" s="62"/>
      <c r="V2777" s="417"/>
      <c r="W2777" s="62"/>
      <c r="X2777" s="415"/>
      <c r="Y2777" s="417"/>
      <c r="Z2777" s="415"/>
      <c r="AA2777" s="417"/>
      <c r="AB2777" s="62"/>
      <c r="AC2777" s="62"/>
      <c r="AD2777" s="62"/>
      <c r="AE2777" s="62"/>
      <c r="AF2777" s="62"/>
      <c r="AG2777" s="62"/>
      <c r="AH2777" s="62"/>
    </row>
    <row r="2778" spans="14:34">
      <c r="N2778" s="415"/>
      <c r="O2778" s="417"/>
      <c r="P2778" s="415"/>
      <c r="Q2778" s="418"/>
      <c r="R2778" s="62"/>
      <c r="S2778" s="62"/>
      <c r="T2778" s="62"/>
      <c r="U2778" s="62"/>
      <c r="V2778" s="417"/>
      <c r="W2778" s="62"/>
      <c r="X2778" s="415"/>
      <c r="Y2778" s="417"/>
      <c r="Z2778" s="415"/>
      <c r="AA2778" s="417"/>
      <c r="AB2778" s="62"/>
      <c r="AC2778" s="62"/>
      <c r="AD2778" s="62"/>
      <c r="AE2778" s="62"/>
      <c r="AF2778" s="62"/>
      <c r="AG2778" s="62"/>
      <c r="AH2778" s="62"/>
    </row>
    <row r="2779" spans="14:34">
      <c r="N2779" s="415"/>
      <c r="O2779" s="417"/>
      <c r="P2779" s="415"/>
      <c r="Q2779" s="418"/>
      <c r="R2779" s="62"/>
      <c r="S2779" s="62"/>
      <c r="T2779" s="62"/>
      <c r="U2779" s="62"/>
      <c r="V2779" s="417"/>
      <c r="W2779" s="62"/>
      <c r="X2779" s="415"/>
      <c r="Y2779" s="417"/>
      <c r="Z2779" s="415"/>
      <c r="AA2779" s="417"/>
      <c r="AB2779" s="62"/>
      <c r="AC2779" s="62"/>
      <c r="AD2779" s="62"/>
      <c r="AE2779" s="62"/>
      <c r="AF2779" s="62"/>
      <c r="AG2779" s="62"/>
      <c r="AH2779" s="62"/>
    </row>
    <row r="2780" spans="14:34">
      <c r="N2780" s="415"/>
      <c r="O2780" s="417"/>
      <c r="P2780" s="415"/>
      <c r="Q2780" s="418"/>
      <c r="R2780" s="62"/>
      <c r="S2780" s="62"/>
      <c r="T2780" s="62"/>
      <c r="U2780" s="62"/>
      <c r="V2780" s="417"/>
      <c r="W2780" s="62"/>
      <c r="X2780" s="415"/>
      <c r="Y2780" s="417"/>
      <c r="Z2780" s="415"/>
      <c r="AA2780" s="417"/>
      <c r="AB2780" s="62"/>
      <c r="AC2780" s="62"/>
      <c r="AD2780" s="62"/>
      <c r="AE2780" s="62"/>
      <c r="AF2780" s="62"/>
      <c r="AG2780" s="62"/>
      <c r="AH2780" s="62"/>
    </row>
    <row r="2781" spans="14:34">
      <c r="N2781" s="415"/>
      <c r="O2781" s="417"/>
      <c r="P2781" s="415"/>
      <c r="Q2781" s="418"/>
      <c r="R2781" s="62"/>
      <c r="S2781" s="62"/>
      <c r="T2781" s="62"/>
      <c r="U2781" s="62"/>
      <c r="V2781" s="417"/>
      <c r="W2781" s="62"/>
      <c r="X2781" s="415"/>
      <c r="Y2781" s="417"/>
      <c r="Z2781" s="415"/>
      <c r="AA2781" s="417"/>
      <c r="AB2781" s="62"/>
      <c r="AC2781" s="62"/>
      <c r="AD2781" s="62"/>
      <c r="AE2781" s="62"/>
      <c r="AF2781" s="62"/>
      <c r="AG2781" s="62"/>
      <c r="AH2781" s="62"/>
    </row>
    <row r="2782" spans="14:34">
      <c r="N2782" s="415"/>
      <c r="O2782" s="417"/>
      <c r="P2782" s="415"/>
      <c r="Q2782" s="418"/>
      <c r="R2782" s="62"/>
      <c r="S2782" s="62"/>
      <c r="T2782" s="62"/>
      <c r="U2782" s="62"/>
      <c r="V2782" s="417"/>
      <c r="W2782" s="62"/>
      <c r="X2782" s="415"/>
      <c r="Y2782" s="417"/>
      <c r="Z2782" s="415"/>
      <c r="AA2782" s="417"/>
      <c r="AB2782" s="62"/>
      <c r="AC2782" s="62"/>
      <c r="AD2782" s="62"/>
      <c r="AE2782" s="62"/>
      <c r="AF2782" s="62"/>
      <c r="AG2782" s="62"/>
      <c r="AH2782" s="62"/>
    </row>
    <row r="2783" spans="14:34">
      <c r="N2783" s="415"/>
      <c r="O2783" s="417"/>
      <c r="P2783" s="415"/>
      <c r="Q2783" s="418"/>
      <c r="R2783" s="62"/>
      <c r="S2783" s="62"/>
      <c r="T2783" s="62"/>
      <c r="U2783" s="62"/>
      <c r="V2783" s="417"/>
      <c r="W2783" s="62"/>
      <c r="X2783" s="415"/>
      <c r="Y2783" s="417"/>
      <c r="Z2783" s="415"/>
      <c r="AA2783" s="417"/>
      <c r="AB2783" s="62"/>
      <c r="AC2783" s="62"/>
      <c r="AD2783" s="62"/>
      <c r="AE2783" s="62"/>
      <c r="AF2783" s="62"/>
      <c r="AG2783" s="62"/>
      <c r="AH2783" s="62"/>
    </row>
    <row r="2784" spans="14:34">
      <c r="N2784" s="415"/>
      <c r="O2784" s="417"/>
      <c r="P2784" s="415"/>
      <c r="Q2784" s="418"/>
      <c r="R2784" s="62"/>
      <c r="S2784" s="62"/>
      <c r="T2784" s="62"/>
      <c r="U2784" s="62"/>
      <c r="V2784" s="417"/>
      <c r="W2784" s="62"/>
      <c r="X2784" s="415"/>
      <c r="Y2784" s="417"/>
      <c r="Z2784" s="415"/>
      <c r="AA2784" s="417"/>
      <c r="AB2784" s="62"/>
      <c r="AC2784" s="62"/>
      <c r="AD2784" s="62"/>
      <c r="AE2784" s="62"/>
      <c r="AF2784" s="62"/>
      <c r="AG2784" s="62"/>
      <c r="AH2784" s="62"/>
    </row>
    <row r="2785" spans="14:34">
      <c r="N2785" s="415"/>
      <c r="O2785" s="417"/>
      <c r="P2785" s="415"/>
      <c r="Q2785" s="418"/>
      <c r="R2785" s="62"/>
      <c r="S2785" s="62"/>
      <c r="T2785" s="62"/>
      <c r="U2785" s="62"/>
      <c r="V2785" s="417"/>
      <c r="W2785" s="62"/>
      <c r="X2785" s="415"/>
      <c r="Y2785" s="417"/>
      <c r="Z2785" s="415"/>
      <c r="AA2785" s="417"/>
      <c r="AB2785" s="62"/>
      <c r="AC2785" s="62"/>
      <c r="AD2785" s="62"/>
      <c r="AE2785" s="62"/>
      <c r="AF2785" s="62"/>
      <c r="AG2785" s="62"/>
      <c r="AH2785" s="62"/>
    </row>
    <row r="2786" spans="14:34">
      <c r="N2786" s="415"/>
      <c r="O2786" s="417"/>
      <c r="P2786" s="415"/>
      <c r="Q2786" s="418"/>
      <c r="R2786" s="62"/>
      <c r="S2786" s="62"/>
      <c r="T2786" s="62"/>
      <c r="U2786" s="62"/>
      <c r="V2786" s="417"/>
      <c r="W2786" s="62"/>
      <c r="X2786" s="415"/>
      <c r="Y2786" s="417"/>
      <c r="Z2786" s="415"/>
      <c r="AA2786" s="417"/>
      <c r="AB2786" s="62"/>
      <c r="AC2786" s="62"/>
      <c r="AD2786" s="62"/>
      <c r="AE2786" s="62"/>
      <c r="AF2786" s="62"/>
      <c r="AG2786" s="62"/>
      <c r="AH2786" s="62"/>
    </row>
    <row r="2787" spans="14:34">
      <c r="N2787" s="415"/>
      <c r="O2787" s="417"/>
      <c r="P2787" s="415"/>
      <c r="Q2787" s="418"/>
      <c r="R2787" s="62"/>
      <c r="S2787" s="62"/>
      <c r="T2787" s="62"/>
      <c r="U2787" s="62"/>
      <c r="V2787" s="417"/>
      <c r="W2787" s="62"/>
      <c r="X2787" s="415"/>
      <c r="Y2787" s="417"/>
      <c r="Z2787" s="415"/>
      <c r="AA2787" s="417"/>
      <c r="AB2787" s="62"/>
      <c r="AC2787" s="62"/>
      <c r="AD2787" s="62"/>
      <c r="AE2787" s="62"/>
      <c r="AF2787" s="62"/>
      <c r="AG2787" s="62"/>
      <c r="AH2787" s="62"/>
    </row>
    <row r="2788" spans="14:34">
      <c r="N2788" s="415"/>
      <c r="O2788" s="417"/>
      <c r="P2788" s="415"/>
      <c r="Q2788" s="418"/>
      <c r="R2788" s="62"/>
      <c r="S2788" s="62"/>
      <c r="T2788" s="62"/>
      <c r="U2788" s="62"/>
      <c r="V2788" s="417"/>
      <c r="W2788" s="62"/>
      <c r="X2788" s="415"/>
      <c r="Y2788" s="417"/>
      <c r="Z2788" s="415"/>
      <c r="AA2788" s="417"/>
      <c r="AB2788" s="62"/>
      <c r="AC2788" s="62"/>
      <c r="AD2788" s="62"/>
      <c r="AE2788" s="62"/>
      <c r="AF2788" s="62"/>
      <c r="AG2788" s="62"/>
      <c r="AH2788" s="62"/>
    </row>
    <row r="2789" spans="14:34">
      <c r="N2789" s="415"/>
      <c r="O2789" s="417"/>
      <c r="P2789" s="415"/>
      <c r="Q2789" s="418"/>
      <c r="R2789" s="62"/>
      <c r="S2789" s="62"/>
      <c r="T2789" s="62"/>
      <c r="U2789" s="62"/>
      <c r="V2789" s="417"/>
      <c r="W2789" s="62"/>
      <c r="X2789" s="415"/>
      <c r="Y2789" s="417"/>
      <c r="Z2789" s="415"/>
      <c r="AA2789" s="417"/>
      <c r="AB2789" s="62"/>
      <c r="AC2789" s="62"/>
      <c r="AD2789" s="62"/>
      <c r="AE2789" s="62"/>
      <c r="AF2789" s="62"/>
      <c r="AG2789" s="62"/>
      <c r="AH2789" s="62"/>
    </row>
    <row r="2790" spans="14:34">
      <c r="N2790" s="415"/>
      <c r="O2790" s="417"/>
      <c r="P2790" s="415"/>
      <c r="Q2790" s="418"/>
      <c r="R2790" s="62"/>
      <c r="S2790" s="62"/>
      <c r="T2790" s="62"/>
      <c r="U2790" s="62"/>
      <c r="V2790" s="417"/>
      <c r="W2790" s="62"/>
      <c r="X2790" s="415"/>
      <c r="Y2790" s="417"/>
      <c r="Z2790" s="415"/>
      <c r="AA2790" s="417"/>
      <c r="AB2790" s="62"/>
      <c r="AC2790" s="62"/>
      <c r="AD2790" s="62"/>
      <c r="AE2790" s="62"/>
      <c r="AF2790" s="62"/>
      <c r="AG2790" s="62"/>
      <c r="AH2790" s="62"/>
    </row>
    <row r="2791" spans="14:34">
      <c r="N2791" s="415"/>
      <c r="O2791" s="417"/>
      <c r="P2791" s="415"/>
      <c r="Q2791" s="418"/>
      <c r="R2791" s="62"/>
      <c r="S2791" s="62"/>
      <c r="T2791" s="62"/>
      <c r="U2791" s="62"/>
      <c r="V2791" s="417"/>
      <c r="W2791" s="62"/>
      <c r="X2791" s="415"/>
      <c r="Y2791" s="417"/>
      <c r="Z2791" s="415"/>
      <c r="AA2791" s="417"/>
      <c r="AB2791" s="62"/>
      <c r="AC2791" s="62"/>
      <c r="AD2791" s="62"/>
      <c r="AE2791" s="62"/>
      <c r="AF2791" s="62"/>
      <c r="AG2791" s="62"/>
      <c r="AH2791" s="62"/>
    </row>
    <row r="2792" spans="14:34">
      <c r="N2792" s="415"/>
      <c r="O2792" s="417"/>
      <c r="P2792" s="415"/>
      <c r="Q2792" s="418"/>
      <c r="R2792" s="62"/>
      <c r="S2792" s="62"/>
      <c r="T2792" s="62"/>
      <c r="U2792" s="62"/>
      <c r="V2792" s="417"/>
      <c r="W2792" s="62"/>
      <c r="X2792" s="415"/>
      <c r="Y2792" s="417"/>
      <c r="Z2792" s="415"/>
      <c r="AA2792" s="417"/>
      <c r="AB2792" s="62"/>
      <c r="AC2792" s="62"/>
      <c r="AD2792" s="62"/>
      <c r="AE2792" s="62"/>
      <c r="AF2792" s="62"/>
      <c r="AG2792" s="62"/>
      <c r="AH2792" s="62"/>
    </row>
    <row r="2793" spans="14:34">
      <c r="N2793" s="415"/>
      <c r="O2793" s="417"/>
      <c r="P2793" s="415"/>
      <c r="Q2793" s="418"/>
      <c r="R2793" s="62"/>
      <c r="S2793" s="62"/>
      <c r="T2793" s="62"/>
      <c r="U2793" s="62"/>
      <c r="V2793" s="417"/>
      <c r="W2793" s="62"/>
      <c r="X2793" s="415"/>
      <c r="Y2793" s="417"/>
      <c r="Z2793" s="415"/>
      <c r="AA2793" s="417"/>
      <c r="AB2793" s="62"/>
      <c r="AC2793" s="62"/>
      <c r="AD2793" s="62"/>
      <c r="AE2793" s="62"/>
      <c r="AF2793" s="62"/>
      <c r="AG2793" s="62"/>
      <c r="AH2793" s="62"/>
    </row>
    <row r="2794" spans="14:34">
      <c r="N2794" s="415"/>
      <c r="O2794" s="417"/>
      <c r="P2794" s="415"/>
      <c r="Q2794" s="418"/>
      <c r="R2794" s="62"/>
      <c r="S2794" s="62"/>
      <c r="T2794" s="62"/>
      <c r="U2794" s="62"/>
      <c r="V2794" s="417"/>
      <c r="W2794" s="62"/>
      <c r="X2794" s="415"/>
      <c r="Y2794" s="417"/>
      <c r="Z2794" s="415"/>
      <c r="AA2794" s="417"/>
      <c r="AB2794" s="62"/>
      <c r="AC2794" s="62"/>
      <c r="AD2794" s="62"/>
      <c r="AE2794" s="62"/>
      <c r="AF2794" s="62"/>
      <c r="AG2794" s="62"/>
      <c r="AH2794" s="62"/>
    </row>
    <row r="2795" spans="14:34">
      <c r="N2795" s="415"/>
      <c r="O2795" s="417"/>
      <c r="P2795" s="415"/>
      <c r="Q2795" s="418"/>
      <c r="R2795" s="62"/>
      <c r="S2795" s="62"/>
      <c r="T2795" s="62"/>
      <c r="U2795" s="62"/>
      <c r="V2795" s="417"/>
      <c r="W2795" s="62"/>
      <c r="X2795" s="415"/>
      <c r="Y2795" s="417"/>
      <c r="Z2795" s="415"/>
      <c r="AA2795" s="417"/>
      <c r="AB2795" s="62"/>
      <c r="AC2795" s="62"/>
      <c r="AD2795" s="62"/>
      <c r="AE2795" s="62"/>
      <c r="AF2795" s="62"/>
      <c r="AG2795" s="62"/>
      <c r="AH2795" s="62"/>
    </row>
    <row r="2796" spans="14:34">
      <c r="N2796" s="415"/>
      <c r="O2796" s="417"/>
      <c r="P2796" s="415"/>
      <c r="Q2796" s="418"/>
      <c r="R2796" s="62"/>
      <c r="S2796" s="62"/>
      <c r="T2796" s="62"/>
      <c r="U2796" s="62"/>
      <c r="V2796" s="417"/>
      <c r="W2796" s="62"/>
      <c r="X2796" s="415"/>
      <c r="Y2796" s="417"/>
      <c r="Z2796" s="415"/>
      <c r="AA2796" s="417"/>
      <c r="AB2796" s="62"/>
      <c r="AC2796" s="62"/>
      <c r="AD2796" s="62"/>
      <c r="AE2796" s="62"/>
      <c r="AF2796" s="62"/>
      <c r="AG2796" s="62"/>
      <c r="AH2796" s="62"/>
    </row>
    <row r="2797" spans="14:34">
      <c r="N2797" s="415"/>
      <c r="O2797" s="417"/>
      <c r="P2797" s="415"/>
      <c r="Q2797" s="418"/>
      <c r="R2797" s="62"/>
      <c r="S2797" s="62"/>
      <c r="T2797" s="62"/>
      <c r="U2797" s="62"/>
      <c r="V2797" s="417"/>
      <c r="W2797" s="62"/>
      <c r="X2797" s="415"/>
      <c r="Y2797" s="417"/>
      <c r="Z2797" s="415"/>
      <c r="AA2797" s="417"/>
      <c r="AB2797" s="62"/>
      <c r="AC2797" s="62"/>
      <c r="AD2797" s="62"/>
      <c r="AE2797" s="62"/>
      <c r="AF2797" s="62"/>
      <c r="AG2797" s="62"/>
      <c r="AH2797" s="62"/>
    </row>
    <row r="2798" spans="14:34">
      <c r="N2798" s="415"/>
      <c r="O2798" s="417"/>
      <c r="P2798" s="415"/>
      <c r="Q2798" s="418"/>
      <c r="R2798" s="62"/>
      <c r="S2798" s="62"/>
      <c r="T2798" s="62"/>
      <c r="U2798" s="62"/>
      <c r="V2798" s="417"/>
      <c r="W2798" s="62"/>
      <c r="X2798" s="415"/>
      <c r="Y2798" s="417"/>
      <c r="Z2798" s="415"/>
      <c r="AA2798" s="417"/>
      <c r="AB2798" s="62"/>
      <c r="AC2798" s="62"/>
      <c r="AD2798" s="62"/>
      <c r="AE2798" s="62"/>
      <c r="AF2798" s="62"/>
      <c r="AG2798" s="62"/>
      <c r="AH2798" s="62"/>
    </row>
    <row r="2799" spans="14:34">
      <c r="N2799" s="415"/>
      <c r="O2799" s="417"/>
      <c r="P2799" s="415"/>
      <c r="Q2799" s="418"/>
      <c r="R2799" s="62"/>
      <c r="S2799" s="62"/>
      <c r="T2799" s="62"/>
      <c r="U2799" s="62"/>
      <c r="V2799" s="417"/>
      <c r="W2799" s="62"/>
      <c r="X2799" s="415"/>
      <c r="Y2799" s="417"/>
      <c r="Z2799" s="415"/>
      <c r="AA2799" s="417"/>
      <c r="AB2799" s="62"/>
      <c r="AC2799" s="62"/>
      <c r="AD2799" s="62"/>
      <c r="AE2799" s="62"/>
      <c r="AF2799" s="62"/>
      <c r="AG2799" s="62"/>
      <c r="AH2799" s="62"/>
    </row>
    <row r="2800" spans="14:34">
      <c r="N2800" s="415"/>
      <c r="O2800" s="417"/>
      <c r="P2800" s="415"/>
      <c r="Q2800" s="418"/>
      <c r="R2800" s="62"/>
      <c r="S2800" s="62"/>
      <c r="T2800" s="62"/>
      <c r="U2800" s="62"/>
      <c r="V2800" s="417"/>
      <c r="W2800" s="62"/>
      <c r="X2800" s="415"/>
      <c r="Y2800" s="417"/>
      <c r="Z2800" s="415"/>
      <c r="AA2800" s="417"/>
      <c r="AB2800" s="62"/>
      <c r="AC2800" s="62"/>
      <c r="AD2800" s="62"/>
      <c r="AE2800" s="62"/>
      <c r="AF2800" s="62"/>
      <c r="AG2800" s="62"/>
      <c r="AH2800" s="62"/>
    </row>
    <row r="2801" spans="14:34">
      <c r="N2801" s="415"/>
      <c r="O2801" s="417"/>
      <c r="P2801" s="415"/>
      <c r="Q2801" s="418"/>
      <c r="R2801" s="62"/>
      <c r="S2801" s="62"/>
      <c r="T2801" s="62"/>
      <c r="U2801" s="62"/>
      <c r="V2801" s="417"/>
      <c r="W2801" s="62"/>
      <c r="X2801" s="415"/>
      <c r="Y2801" s="417"/>
      <c r="Z2801" s="415"/>
      <c r="AA2801" s="417"/>
      <c r="AB2801" s="62"/>
      <c r="AC2801" s="62"/>
      <c r="AD2801" s="62"/>
      <c r="AE2801" s="62"/>
      <c r="AF2801" s="62"/>
      <c r="AG2801" s="62"/>
      <c r="AH2801" s="62"/>
    </row>
    <row r="2802" spans="14:34">
      <c r="N2802" s="415"/>
      <c r="O2802" s="417"/>
      <c r="P2802" s="415"/>
      <c r="Q2802" s="418"/>
      <c r="R2802" s="62"/>
      <c r="S2802" s="62"/>
      <c r="T2802" s="62"/>
      <c r="U2802" s="62"/>
      <c r="V2802" s="417"/>
      <c r="W2802" s="62"/>
      <c r="X2802" s="415"/>
      <c r="Y2802" s="417"/>
      <c r="Z2802" s="415"/>
      <c r="AA2802" s="417"/>
      <c r="AB2802" s="62"/>
      <c r="AC2802" s="62"/>
      <c r="AD2802" s="62"/>
      <c r="AE2802" s="62"/>
      <c r="AF2802" s="62"/>
      <c r="AG2802" s="62"/>
      <c r="AH2802" s="62"/>
    </row>
    <row r="2803" spans="14:34">
      <c r="N2803" s="415"/>
      <c r="O2803" s="417"/>
      <c r="P2803" s="415"/>
      <c r="Q2803" s="418"/>
      <c r="R2803" s="62"/>
      <c r="S2803" s="62"/>
      <c r="T2803" s="62"/>
      <c r="U2803" s="62"/>
      <c r="V2803" s="417"/>
      <c r="W2803" s="62"/>
      <c r="X2803" s="415"/>
      <c r="Y2803" s="417"/>
      <c r="Z2803" s="415"/>
      <c r="AA2803" s="417"/>
      <c r="AB2803" s="62"/>
      <c r="AC2803" s="62"/>
      <c r="AD2803" s="62"/>
      <c r="AE2803" s="62"/>
      <c r="AF2803" s="62"/>
      <c r="AG2803" s="62"/>
      <c r="AH2803" s="62"/>
    </row>
    <row r="2804" spans="14:34">
      <c r="N2804" s="415"/>
      <c r="O2804" s="417"/>
      <c r="P2804" s="415"/>
      <c r="Q2804" s="418"/>
      <c r="R2804" s="62"/>
      <c r="S2804" s="62"/>
      <c r="T2804" s="62"/>
      <c r="U2804" s="62"/>
      <c r="V2804" s="417"/>
      <c r="W2804" s="62"/>
      <c r="X2804" s="415"/>
      <c r="Y2804" s="417"/>
      <c r="Z2804" s="415"/>
      <c r="AA2804" s="417"/>
      <c r="AB2804" s="62"/>
      <c r="AC2804" s="62"/>
      <c r="AD2804" s="62"/>
      <c r="AE2804" s="62"/>
      <c r="AF2804" s="62"/>
      <c r="AG2804" s="62"/>
      <c r="AH2804" s="62"/>
    </row>
    <row r="2805" spans="14:34">
      <c r="N2805" s="415"/>
      <c r="O2805" s="417"/>
      <c r="P2805" s="415"/>
      <c r="Q2805" s="418"/>
      <c r="R2805" s="62"/>
      <c r="S2805" s="62"/>
      <c r="T2805" s="62"/>
      <c r="U2805" s="62"/>
      <c r="V2805" s="417"/>
      <c r="W2805" s="62"/>
      <c r="X2805" s="415"/>
      <c r="Y2805" s="417"/>
      <c r="Z2805" s="415"/>
      <c r="AA2805" s="417"/>
      <c r="AB2805" s="62"/>
      <c r="AC2805" s="62"/>
      <c r="AD2805" s="62"/>
      <c r="AE2805" s="62"/>
      <c r="AF2805" s="62"/>
      <c r="AG2805" s="62"/>
      <c r="AH2805" s="62"/>
    </row>
    <row r="2806" spans="14:34">
      <c r="N2806" s="415"/>
      <c r="O2806" s="417"/>
      <c r="P2806" s="415"/>
      <c r="Q2806" s="418"/>
      <c r="R2806" s="62"/>
      <c r="S2806" s="62"/>
      <c r="T2806" s="62"/>
      <c r="U2806" s="62"/>
      <c r="V2806" s="417"/>
      <c r="W2806" s="62"/>
      <c r="X2806" s="415"/>
      <c r="Y2806" s="417"/>
      <c r="Z2806" s="415"/>
      <c r="AA2806" s="417"/>
      <c r="AB2806" s="62"/>
      <c r="AC2806" s="62"/>
      <c r="AD2806" s="62"/>
      <c r="AE2806" s="62"/>
      <c r="AF2806" s="62"/>
      <c r="AG2806" s="62"/>
      <c r="AH2806" s="62"/>
    </row>
    <row r="2807" spans="14:34">
      <c r="N2807" s="415"/>
      <c r="O2807" s="417"/>
      <c r="P2807" s="415"/>
      <c r="Q2807" s="418"/>
      <c r="R2807" s="62"/>
      <c r="S2807" s="62"/>
      <c r="T2807" s="62"/>
      <c r="U2807" s="62"/>
      <c r="V2807" s="417"/>
      <c r="W2807" s="62"/>
      <c r="X2807" s="415"/>
      <c r="Y2807" s="417"/>
      <c r="Z2807" s="415"/>
      <c r="AA2807" s="417"/>
      <c r="AB2807" s="62"/>
      <c r="AC2807" s="62"/>
      <c r="AD2807" s="62"/>
      <c r="AE2807" s="62"/>
      <c r="AF2807" s="62"/>
      <c r="AG2807" s="62"/>
      <c r="AH2807" s="62"/>
    </row>
    <row r="2808" spans="14:34">
      <c r="N2808" s="415"/>
      <c r="O2808" s="417"/>
      <c r="P2808" s="415"/>
      <c r="Q2808" s="418"/>
      <c r="R2808" s="62"/>
      <c r="S2808" s="62"/>
      <c r="T2808" s="62"/>
      <c r="U2808" s="62"/>
      <c r="V2808" s="417"/>
      <c r="W2808" s="62"/>
      <c r="X2808" s="415"/>
      <c r="Y2808" s="417"/>
      <c r="Z2808" s="415"/>
      <c r="AA2808" s="417"/>
      <c r="AB2808" s="62"/>
      <c r="AC2808" s="62"/>
      <c r="AD2808" s="62"/>
      <c r="AE2808" s="62"/>
      <c r="AF2808" s="62"/>
      <c r="AG2808" s="62"/>
      <c r="AH2808" s="62"/>
    </row>
    <row r="2809" spans="14:34">
      <c r="N2809" s="415"/>
      <c r="O2809" s="417"/>
      <c r="P2809" s="415"/>
      <c r="Q2809" s="418"/>
      <c r="R2809" s="62"/>
      <c r="S2809" s="62"/>
      <c r="T2809" s="62"/>
      <c r="U2809" s="62"/>
      <c r="V2809" s="417"/>
      <c r="W2809" s="62"/>
      <c r="X2809" s="415"/>
      <c r="Y2809" s="417"/>
      <c r="Z2809" s="415"/>
      <c r="AA2809" s="417"/>
      <c r="AB2809" s="62"/>
      <c r="AC2809" s="62"/>
      <c r="AD2809" s="62"/>
      <c r="AE2809" s="62"/>
      <c r="AF2809" s="62"/>
      <c r="AG2809" s="62"/>
      <c r="AH2809" s="62"/>
    </row>
    <row r="2810" spans="14:34">
      <c r="N2810" s="415"/>
      <c r="O2810" s="417"/>
      <c r="P2810" s="415"/>
      <c r="Q2810" s="418"/>
      <c r="R2810" s="62"/>
      <c r="S2810" s="62"/>
      <c r="T2810" s="62"/>
      <c r="U2810" s="62"/>
      <c r="V2810" s="417"/>
      <c r="W2810" s="62"/>
      <c r="X2810" s="415"/>
      <c r="Y2810" s="417"/>
      <c r="Z2810" s="415"/>
      <c r="AA2810" s="417"/>
      <c r="AB2810" s="62"/>
      <c r="AC2810" s="62"/>
      <c r="AD2810" s="62"/>
      <c r="AE2810" s="62"/>
      <c r="AF2810" s="62"/>
      <c r="AG2810" s="62"/>
      <c r="AH2810" s="62"/>
    </row>
    <row r="2811" spans="14:34">
      <c r="N2811" s="415"/>
      <c r="O2811" s="417"/>
      <c r="P2811" s="415"/>
      <c r="Q2811" s="418"/>
      <c r="R2811" s="62"/>
      <c r="S2811" s="62"/>
      <c r="T2811" s="62"/>
      <c r="U2811" s="62"/>
      <c r="V2811" s="417"/>
      <c r="W2811" s="62"/>
      <c r="X2811" s="415"/>
      <c r="Y2811" s="417"/>
      <c r="Z2811" s="415"/>
      <c r="AA2811" s="417"/>
      <c r="AB2811" s="62"/>
      <c r="AC2811" s="62"/>
      <c r="AD2811" s="62"/>
      <c r="AE2811" s="62"/>
      <c r="AF2811" s="62"/>
      <c r="AG2811" s="62"/>
      <c r="AH2811" s="62"/>
    </row>
    <row r="2812" spans="14:34">
      <c r="N2812" s="415"/>
      <c r="O2812" s="417"/>
      <c r="P2812" s="415"/>
      <c r="Q2812" s="418"/>
      <c r="R2812" s="62"/>
      <c r="S2812" s="62"/>
      <c r="T2812" s="62"/>
      <c r="U2812" s="62"/>
      <c r="V2812" s="417"/>
      <c r="W2812" s="62"/>
      <c r="X2812" s="415"/>
      <c r="Y2812" s="417"/>
      <c r="Z2812" s="415"/>
      <c r="AA2812" s="417"/>
      <c r="AB2812" s="62"/>
      <c r="AC2812" s="62"/>
      <c r="AD2812" s="62"/>
      <c r="AE2812" s="62"/>
      <c r="AF2812" s="62"/>
      <c r="AG2812" s="62"/>
      <c r="AH2812" s="62"/>
    </row>
    <row r="2813" spans="14:34">
      <c r="N2813" s="415"/>
      <c r="O2813" s="417"/>
      <c r="P2813" s="415"/>
      <c r="Q2813" s="418"/>
      <c r="R2813" s="62"/>
      <c r="S2813" s="62"/>
      <c r="T2813" s="62"/>
      <c r="U2813" s="62"/>
      <c r="V2813" s="417"/>
      <c r="W2813" s="62"/>
      <c r="X2813" s="415"/>
      <c r="Y2813" s="417"/>
      <c r="Z2813" s="415"/>
      <c r="AA2813" s="417"/>
      <c r="AB2813" s="62"/>
      <c r="AC2813" s="62"/>
      <c r="AD2813" s="62"/>
      <c r="AE2813" s="62"/>
      <c r="AF2813" s="62"/>
      <c r="AG2813" s="62"/>
      <c r="AH2813" s="62"/>
    </row>
    <row r="2814" spans="14:34">
      <c r="N2814" s="415"/>
      <c r="O2814" s="417"/>
      <c r="P2814" s="415"/>
      <c r="Q2814" s="418"/>
      <c r="R2814" s="62"/>
      <c r="S2814" s="62"/>
      <c r="T2814" s="62"/>
      <c r="U2814" s="62"/>
      <c r="V2814" s="417"/>
      <c r="W2814" s="62"/>
      <c r="X2814" s="415"/>
      <c r="Y2814" s="417"/>
      <c r="Z2814" s="415"/>
      <c r="AA2814" s="417"/>
      <c r="AB2814" s="62"/>
      <c r="AC2814" s="62"/>
      <c r="AD2814" s="62"/>
      <c r="AE2814" s="62"/>
      <c r="AF2814" s="62"/>
      <c r="AG2814" s="62"/>
      <c r="AH2814" s="62"/>
    </row>
    <row r="2815" spans="14:34">
      <c r="N2815" s="415"/>
      <c r="O2815" s="417"/>
      <c r="P2815" s="415"/>
      <c r="Q2815" s="418"/>
      <c r="R2815" s="62"/>
      <c r="S2815" s="62"/>
      <c r="T2815" s="62"/>
      <c r="U2815" s="62"/>
      <c r="V2815" s="417"/>
      <c r="W2815" s="62"/>
      <c r="X2815" s="415"/>
      <c r="Y2815" s="417"/>
      <c r="Z2815" s="415"/>
      <c r="AA2815" s="417"/>
      <c r="AB2815" s="62"/>
      <c r="AC2815" s="62"/>
      <c r="AD2815" s="62"/>
      <c r="AE2815" s="62"/>
      <c r="AF2815" s="62"/>
      <c r="AG2815" s="62"/>
      <c r="AH2815" s="62"/>
    </row>
    <row r="2816" spans="14:34">
      <c r="N2816" s="415"/>
      <c r="O2816" s="417"/>
      <c r="P2816" s="415"/>
      <c r="Q2816" s="418"/>
      <c r="R2816" s="62"/>
      <c r="S2816" s="62"/>
      <c r="T2816" s="62"/>
      <c r="U2816" s="62"/>
      <c r="V2816" s="417"/>
      <c r="W2816" s="62"/>
      <c r="X2816" s="415"/>
      <c r="Y2816" s="417"/>
      <c r="Z2816" s="415"/>
      <c r="AA2816" s="417"/>
      <c r="AB2816" s="62"/>
      <c r="AC2816" s="62"/>
      <c r="AD2816" s="62"/>
      <c r="AE2816" s="62"/>
      <c r="AF2816" s="62"/>
      <c r="AG2816" s="62"/>
      <c r="AH2816" s="62"/>
    </row>
    <row r="2817" spans="14:34">
      <c r="N2817" s="415"/>
      <c r="O2817" s="417"/>
      <c r="P2817" s="415"/>
      <c r="Q2817" s="418"/>
      <c r="R2817" s="62"/>
      <c r="S2817" s="62"/>
      <c r="T2817" s="62"/>
      <c r="U2817" s="62"/>
      <c r="V2817" s="417"/>
      <c r="W2817" s="62"/>
      <c r="X2817" s="415"/>
      <c r="Y2817" s="417"/>
      <c r="Z2817" s="415"/>
      <c r="AA2817" s="417"/>
      <c r="AB2817" s="62"/>
      <c r="AC2817" s="62"/>
      <c r="AD2817" s="62"/>
      <c r="AE2817" s="62"/>
      <c r="AF2817" s="62"/>
      <c r="AG2817" s="62"/>
      <c r="AH2817" s="62"/>
    </row>
    <row r="2818" spans="14:34">
      <c r="N2818" s="415"/>
      <c r="O2818" s="417"/>
      <c r="P2818" s="415"/>
      <c r="Q2818" s="418"/>
      <c r="R2818" s="62"/>
      <c r="S2818" s="62"/>
      <c r="T2818" s="62"/>
      <c r="U2818" s="62"/>
      <c r="V2818" s="417"/>
      <c r="W2818" s="62"/>
      <c r="X2818" s="415"/>
      <c r="Y2818" s="417"/>
      <c r="Z2818" s="415"/>
      <c r="AA2818" s="417"/>
      <c r="AB2818" s="62"/>
      <c r="AC2818" s="62"/>
      <c r="AD2818" s="62"/>
      <c r="AE2818" s="62"/>
      <c r="AF2818" s="62"/>
      <c r="AG2818" s="62"/>
      <c r="AH2818" s="62"/>
    </row>
    <row r="2819" spans="14:34">
      <c r="N2819" s="415"/>
      <c r="O2819" s="417"/>
      <c r="P2819" s="415"/>
      <c r="Q2819" s="418"/>
      <c r="R2819" s="62"/>
      <c r="S2819" s="62"/>
      <c r="T2819" s="62"/>
      <c r="U2819" s="62"/>
      <c r="V2819" s="417"/>
      <c r="W2819" s="62"/>
      <c r="X2819" s="415"/>
      <c r="Y2819" s="417"/>
      <c r="Z2819" s="415"/>
      <c r="AA2819" s="417"/>
      <c r="AB2819" s="62"/>
      <c r="AC2819" s="62"/>
      <c r="AD2819" s="62"/>
      <c r="AE2819" s="62"/>
      <c r="AF2819" s="62"/>
      <c r="AG2819" s="62"/>
      <c r="AH2819" s="62"/>
    </row>
    <row r="2820" spans="14:34">
      <c r="N2820" s="415"/>
      <c r="O2820" s="417"/>
      <c r="P2820" s="415"/>
      <c r="Q2820" s="418"/>
      <c r="R2820" s="62"/>
      <c r="S2820" s="62"/>
      <c r="T2820" s="62"/>
      <c r="U2820" s="62"/>
      <c r="V2820" s="417"/>
      <c r="W2820" s="62"/>
      <c r="X2820" s="415"/>
      <c r="Y2820" s="417"/>
      <c r="Z2820" s="415"/>
      <c r="AA2820" s="417"/>
      <c r="AB2820" s="62"/>
      <c r="AC2820" s="62"/>
      <c r="AD2820" s="62"/>
      <c r="AE2820" s="62"/>
      <c r="AF2820" s="62"/>
      <c r="AG2820" s="62"/>
      <c r="AH2820" s="62"/>
    </row>
    <row r="2821" spans="14:34">
      <c r="N2821" s="415"/>
      <c r="O2821" s="417"/>
      <c r="P2821" s="415"/>
      <c r="Q2821" s="418"/>
      <c r="R2821" s="62"/>
      <c r="S2821" s="62"/>
      <c r="T2821" s="62"/>
      <c r="U2821" s="62"/>
      <c r="V2821" s="417"/>
      <c r="W2821" s="62"/>
      <c r="X2821" s="415"/>
      <c r="Y2821" s="417"/>
      <c r="Z2821" s="415"/>
      <c r="AA2821" s="417"/>
      <c r="AB2821" s="62"/>
      <c r="AC2821" s="62"/>
      <c r="AD2821" s="62"/>
      <c r="AE2821" s="62"/>
      <c r="AF2821" s="62"/>
      <c r="AG2821" s="62"/>
      <c r="AH2821" s="62"/>
    </row>
    <row r="2822" spans="14:34">
      <c r="N2822" s="415"/>
      <c r="O2822" s="417"/>
      <c r="P2822" s="415"/>
      <c r="Q2822" s="418"/>
      <c r="R2822" s="62"/>
      <c r="S2822" s="62"/>
      <c r="T2822" s="62"/>
      <c r="U2822" s="62"/>
      <c r="V2822" s="417"/>
      <c r="W2822" s="62"/>
      <c r="X2822" s="415"/>
      <c r="Y2822" s="417"/>
      <c r="Z2822" s="415"/>
      <c r="AA2822" s="417"/>
      <c r="AB2822" s="62"/>
      <c r="AC2822" s="62"/>
      <c r="AD2822" s="62"/>
      <c r="AE2822" s="62"/>
      <c r="AF2822" s="62"/>
      <c r="AG2822" s="62"/>
      <c r="AH2822" s="62"/>
    </row>
    <row r="2823" spans="14:34">
      <c r="N2823" s="415"/>
      <c r="O2823" s="417"/>
      <c r="P2823" s="415"/>
      <c r="Q2823" s="418"/>
      <c r="R2823" s="62"/>
      <c r="S2823" s="62"/>
      <c r="T2823" s="62"/>
      <c r="U2823" s="62"/>
      <c r="V2823" s="417"/>
      <c r="W2823" s="62"/>
      <c r="X2823" s="415"/>
      <c r="Y2823" s="417"/>
      <c r="Z2823" s="415"/>
      <c r="AA2823" s="417"/>
      <c r="AB2823" s="62"/>
      <c r="AC2823" s="62"/>
      <c r="AD2823" s="62"/>
      <c r="AE2823" s="62"/>
      <c r="AF2823" s="62"/>
      <c r="AG2823" s="62"/>
      <c r="AH2823" s="62"/>
    </row>
    <row r="2824" spans="14:34">
      <c r="N2824" s="415"/>
      <c r="O2824" s="417"/>
      <c r="P2824" s="415"/>
      <c r="Q2824" s="418"/>
      <c r="R2824" s="62"/>
      <c r="S2824" s="62"/>
      <c r="T2824" s="62"/>
      <c r="U2824" s="62"/>
      <c r="V2824" s="417"/>
      <c r="W2824" s="62"/>
      <c r="X2824" s="415"/>
      <c r="Y2824" s="417"/>
      <c r="Z2824" s="415"/>
      <c r="AA2824" s="417"/>
      <c r="AB2824" s="62"/>
      <c r="AC2824" s="62"/>
      <c r="AD2824" s="62"/>
      <c r="AE2824" s="62"/>
      <c r="AF2824" s="62"/>
      <c r="AG2824" s="62"/>
      <c r="AH2824" s="62"/>
    </row>
    <row r="2825" spans="14:34">
      <c r="N2825" s="415"/>
      <c r="O2825" s="417"/>
      <c r="P2825" s="415"/>
      <c r="Q2825" s="418"/>
      <c r="R2825" s="62"/>
      <c r="S2825" s="62"/>
      <c r="T2825" s="62"/>
      <c r="U2825" s="62"/>
      <c r="V2825" s="417"/>
      <c r="W2825" s="62"/>
      <c r="X2825" s="415"/>
      <c r="Y2825" s="417"/>
      <c r="Z2825" s="415"/>
      <c r="AA2825" s="417"/>
      <c r="AB2825" s="62"/>
      <c r="AC2825" s="62"/>
      <c r="AD2825" s="62"/>
      <c r="AE2825" s="62"/>
      <c r="AF2825" s="62"/>
      <c r="AG2825" s="62"/>
      <c r="AH2825" s="62"/>
    </row>
    <row r="2826" spans="14:34">
      <c r="N2826" s="415"/>
      <c r="O2826" s="417"/>
      <c r="P2826" s="415"/>
      <c r="Q2826" s="418"/>
      <c r="R2826" s="62"/>
      <c r="S2826" s="62"/>
      <c r="T2826" s="62"/>
      <c r="U2826" s="62"/>
      <c r="V2826" s="417"/>
      <c r="W2826" s="62"/>
      <c r="X2826" s="415"/>
      <c r="Y2826" s="417"/>
      <c r="Z2826" s="415"/>
      <c r="AA2826" s="417"/>
      <c r="AB2826" s="62"/>
      <c r="AC2826" s="62"/>
      <c r="AD2826" s="62"/>
      <c r="AE2826" s="62"/>
      <c r="AF2826" s="62"/>
      <c r="AG2826" s="62"/>
      <c r="AH2826" s="62"/>
    </row>
    <row r="2827" spans="14:34">
      <c r="N2827" s="415"/>
      <c r="O2827" s="417"/>
      <c r="P2827" s="415"/>
      <c r="Q2827" s="418"/>
      <c r="R2827" s="62"/>
      <c r="S2827" s="62"/>
      <c r="T2827" s="62"/>
      <c r="U2827" s="62"/>
      <c r="V2827" s="417"/>
      <c r="W2827" s="62"/>
      <c r="X2827" s="415"/>
      <c r="Y2827" s="417"/>
      <c r="Z2827" s="415"/>
      <c r="AA2827" s="417"/>
      <c r="AB2827" s="62"/>
      <c r="AC2827" s="62"/>
      <c r="AD2827" s="62"/>
      <c r="AE2827" s="62"/>
      <c r="AF2827" s="62"/>
      <c r="AG2827" s="62"/>
      <c r="AH2827" s="62"/>
    </row>
    <row r="2828" spans="14:34">
      <c r="N2828" s="415"/>
      <c r="O2828" s="417"/>
      <c r="P2828" s="415"/>
      <c r="Q2828" s="418"/>
      <c r="R2828" s="62"/>
      <c r="S2828" s="62"/>
      <c r="T2828" s="62"/>
      <c r="U2828" s="62"/>
      <c r="V2828" s="417"/>
      <c r="W2828" s="62"/>
      <c r="X2828" s="415"/>
      <c r="Y2828" s="417"/>
      <c r="Z2828" s="415"/>
      <c r="AA2828" s="417"/>
      <c r="AB2828" s="62"/>
      <c r="AC2828" s="62"/>
      <c r="AD2828" s="62"/>
      <c r="AE2828" s="62"/>
      <c r="AF2828" s="62"/>
      <c r="AG2828" s="62"/>
      <c r="AH2828" s="62"/>
    </row>
    <row r="2829" spans="14:34">
      <c r="N2829" s="415"/>
      <c r="O2829" s="417"/>
      <c r="P2829" s="415"/>
      <c r="Q2829" s="418"/>
      <c r="R2829" s="62"/>
      <c r="S2829" s="62"/>
      <c r="T2829" s="62"/>
      <c r="U2829" s="62"/>
      <c r="V2829" s="417"/>
      <c r="W2829" s="62"/>
      <c r="X2829" s="415"/>
      <c r="Y2829" s="417"/>
      <c r="Z2829" s="415"/>
      <c r="AA2829" s="417"/>
      <c r="AB2829" s="62"/>
      <c r="AC2829" s="62"/>
      <c r="AD2829" s="62"/>
      <c r="AE2829" s="62"/>
      <c r="AF2829" s="62"/>
      <c r="AG2829" s="62"/>
      <c r="AH2829" s="62"/>
    </row>
    <row r="2830" spans="14:34">
      <c r="N2830" s="415"/>
      <c r="O2830" s="417"/>
      <c r="P2830" s="415"/>
      <c r="Q2830" s="418"/>
      <c r="R2830" s="62"/>
      <c r="S2830" s="62"/>
      <c r="T2830" s="62"/>
      <c r="U2830" s="62"/>
      <c r="V2830" s="417"/>
      <c r="W2830" s="62"/>
      <c r="X2830" s="415"/>
      <c r="Y2830" s="417"/>
      <c r="Z2830" s="415"/>
      <c r="AA2830" s="417"/>
      <c r="AB2830" s="62"/>
      <c r="AC2830" s="62"/>
      <c r="AD2830" s="62"/>
      <c r="AE2830" s="62"/>
      <c r="AF2830" s="62"/>
      <c r="AG2830" s="62"/>
      <c r="AH2830" s="62"/>
    </row>
    <row r="2831" spans="14:34">
      <c r="N2831" s="415"/>
      <c r="O2831" s="417"/>
      <c r="P2831" s="415"/>
      <c r="Q2831" s="418"/>
      <c r="R2831" s="62"/>
      <c r="S2831" s="62"/>
      <c r="T2831" s="62"/>
      <c r="U2831" s="62"/>
      <c r="V2831" s="417"/>
      <c r="W2831" s="62"/>
      <c r="X2831" s="415"/>
      <c r="Y2831" s="417"/>
      <c r="Z2831" s="415"/>
      <c r="AA2831" s="417"/>
      <c r="AB2831" s="62"/>
      <c r="AC2831" s="62"/>
      <c r="AD2831" s="62"/>
      <c r="AE2831" s="62"/>
      <c r="AF2831" s="62"/>
      <c r="AG2831" s="62"/>
      <c r="AH2831" s="62"/>
    </row>
    <row r="2832" spans="14:34">
      <c r="N2832" s="415"/>
      <c r="O2832" s="417"/>
      <c r="P2832" s="415"/>
      <c r="Q2832" s="418"/>
      <c r="R2832" s="62"/>
      <c r="S2832" s="62"/>
      <c r="T2832" s="62"/>
      <c r="U2832" s="62"/>
      <c r="V2832" s="417"/>
      <c r="W2832" s="62"/>
      <c r="X2832" s="415"/>
      <c r="Y2832" s="417"/>
      <c r="Z2832" s="415"/>
      <c r="AA2832" s="417"/>
      <c r="AB2832" s="62"/>
      <c r="AC2832" s="62"/>
      <c r="AD2832" s="62"/>
      <c r="AE2832" s="62"/>
      <c r="AF2832" s="62"/>
      <c r="AG2832" s="62"/>
      <c r="AH2832" s="62"/>
    </row>
    <row r="2833" spans="14:34">
      <c r="N2833" s="415"/>
      <c r="O2833" s="417"/>
      <c r="P2833" s="415"/>
      <c r="Q2833" s="418"/>
      <c r="R2833" s="62"/>
      <c r="S2833" s="62"/>
      <c r="T2833" s="62"/>
      <c r="U2833" s="62"/>
      <c r="V2833" s="417"/>
      <c r="W2833" s="62"/>
      <c r="X2833" s="415"/>
      <c r="Y2833" s="417"/>
      <c r="Z2833" s="415"/>
      <c r="AA2833" s="417"/>
      <c r="AB2833" s="62"/>
      <c r="AC2833" s="62"/>
      <c r="AD2833" s="62"/>
      <c r="AE2833" s="62"/>
      <c r="AF2833" s="62"/>
      <c r="AG2833" s="62"/>
      <c r="AH2833" s="62"/>
    </row>
    <row r="2834" spans="14:34">
      <c r="N2834" s="415"/>
      <c r="O2834" s="417"/>
      <c r="P2834" s="415"/>
      <c r="Q2834" s="418"/>
      <c r="R2834" s="62"/>
      <c r="S2834" s="62"/>
      <c r="T2834" s="62"/>
      <c r="U2834" s="62"/>
      <c r="V2834" s="417"/>
      <c r="W2834" s="62"/>
      <c r="X2834" s="415"/>
      <c r="Y2834" s="417"/>
      <c r="Z2834" s="415"/>
      <c r="AA2834" s="417"/>
      <c r="AB2834" s="62"/>
      <c r="AC2834" s="62"/>
      <c r="AD2834" s="62"/>
      <c r="AE2834" s="62"/>
      <c r="AF2834" s="62"/>
      <c r="AG2834" s="62"/>
      <c r="AH2834" s="62"/>
    </row>
    <row r="2835" spans="14:34">
      <c r="N2835" s="415"/>
      <c r="O2835" s="417"/>
      <c r="P2835" s="415"/>
      <c r="Q2835" s="418"/>
      <c r="R2835" s="62"/>
      <c r="S2835" s="62"/>
      <c r="T2835" s="62"/>
      <c r="U2835" s="62"/>
      <c r="V2835" s="417"/>
      <c r="W2835" s="62"/>
      <c r="X2835" s="415"/>
      <c r="Y2835" s="417"/>
      <c r="Z2835" s="415"/>
      <c r="AA2835" s="417"/>
      <c r="AB2835" s="62"/>
      <c r="AC2835" s="62"/>
      <c r="AD2835" s="62"/>
      <c r="AE2835" s="62"/>
      <c r="AF2835" s="62"/>
      <c r="AG2835" s="62"/>
      <c r="AH2835" s="62"/>
    </row>
    <row r="2836" spans="14:34">
      <c r="N2836" s="415"/>
      <c r="O2836" s="417"/>
      <c r="P2836" s="415"/>
      <c r="Q2836" s="418"/>
      <c r="R2836" s="62"/>
      <c r="S2836" s="62"/>
      <c r="T2836" s="62"/>
      <c r="U2836" s="62"/>
      <c r="V2836" s="417"/>
      <c r="W2836" s="62"/>
      <c r="X2836" s="415"/>
      <c r="Y2836" s="417"/>
      <c r="Z2836" s="415"/>
      <c r="AA2836" s="417"/>
      <c r="AB2836" s="62"/>
      <c r="AC2836" s="62"/>
      <c r="AD2836" s="62"/>
      <c r="AE2836" s="62"/>
      <c r="AF2836" s="62"/>
      <c r="AG2836" s="62"/>
      <c r="AH2836" s="62"/>
    </row>
    <row r="2837" spans="14:34">
      <c r="N2837" s="415"/>
      <c r="O2837" s="417"/>
      <c r="P2837" s="415"/>
      <c r="Q2837" s="418"/>
      <c r="R2837" s="62"/>
      <c r="S2837" s="62"/>
      <c r="T2837" s="62"/>
      <c r="U2837" s="62"/>
      <c r="V2837" s="417"/>
      <c r="W2837" s="62"/>
      <c r="X2837" s="415"/>
      <c r="Y2837" s="417"/>
      <c r="Z2837" s="415"/>
      <c r="AA2837" s="417"/>
      <c r="AB2837" s="62"/>
      <c r="AC2837" s="62"/>
      <c r="AD2837" s="62"/>
      <c r="AE2837" s="62"/>
      <c r="AF2837" s="62"/>
      <c r="AG2837" s="62"/>
      <c r="AH2837" s="62"/>
    </row>
    <row r="2838" spans="14:34">
      <c r="N2838" s="415"/>
      <c r="O2838" s="417"/>
      <c r="P2838" s="415"/>
      <c r="Q2838" s="418"/>
      <c r="R2838" s="62"/>
      <c r="S2838" s="62"/>
      <c r="T2838" s="62"/>
      <c r="U2838" s="62"/>
      <c r="V2838" s="417"/>
      <c r="W2838" s="62"/>
      <c r="X2838" s="415"/>
      <c r="Y2838" s="417"/>
      <c r="Z2838" s="415"/>
      <c r="AA2838" s="417"/>
      <c r="AB2838" s="62"/>
      <c r="AC2838" s="62"/>
      <c r="AD2838" s="62"/>
      <c r="AE2838" s="62"/>
      <c r="AF2838" s="62"/>
      <c r="AG2838" s="62"/>
      <c r="AH2838" s="62"/>
    </row>
    <row r="2839" spans="14:34">
      <c r="N2839" s="415"/>
      <c r="O2839" s="417"/>
      <c r="P2839" s="415"/>
      <c r="Q2839" s="418"/>
      <c r="R2839" s="62"/>
      <c r="S2839" s="62"/>
      <c r="T2839" s="62"/>
      <c r="U2839" s="62"/>
      <c r="V2839" s="417"/>
      <c r="W2839" s="62"/>
      <c r="X2839" s="415"/>
      <c r="Y2839" s="417"/>
      <c r="Z2839" s="415"/>
      <c r="AA2839" s="417"/>
      <c r="AB2839" s="62"/>
      <c r="AC2839" s="62"/>
      <c r="AD2839" s="62"/>
      <c r="AE2839" s="62"/>
      <c r="AF2839" s="62"/>
      <c r="AG2839" s="62"/>
      <c r="AH2839" s="62"/>
    </row>
    <row r="2840" spans="14:34">
      <c r="N2840" s="415"/>
      <c r="O2840" s="417"/>
      <c r="P2840" s="415"/>
      <c r="Q2840" s="418"/>
      <c r="R2840" s="62"/>
      <c r="S2840" s="62"/>
      <c r="T2840" s="62"/>
      <c r="U2840" s="62"/>
      <c r="V2840" s="417"/>
      <c r="W2840" s="62"/>
      <c r="X2840" s="415"/>
      <c r="Y2840" s="417"/>
      <c r="Z2840" s="415"/>
      <c r="AA2840" s="417"/>
      <c r="AB2840" s="62"/>
      <c r="AC2840" s="62"/>
      <c r="AD2840" s="62"/>
      <c r="AE2840" s="62"/>
      <c r="AF2840" s="62"/>
      <c r="AG2840" s="62"/>
      <c r="AH2840" s="62"/>
    </row>
    <row r="2841" spans="14:34">
      <c r="N2841" s="415"/>
      <c r="O2841" s="417"/>
      <c r="P2841" s="415"/>
      <c r="Q2841" s="418"/>
      <c r="R2841" s="62"/>
      <c r="S2841" s="62"/>
      <c r="T2841" s="62"/>
      <c r="U2841" s="62"/>
      <c r="V2841" s="417"/>
      <c r="W2841" s="62"/>
      <c r="X2841" s="415"/>
      <c r="Y2841" s="417"/>
      <c r="Z2841" s="415"/>
      <c r="AA2841" s="417"/>
      <c r="AB2841" s="62"/>
      <c r="AC2841" s="62"/>
      <c r="AD2841" s="62"/>
      <c r="AE2841" s="62"/>
      <c r="AF2841" s="62"/>
      <c r="AG2841" s="62"/>
      <c r="AH2841" s="62"/>
    </row>
    <row r="2842" spans="14:34">
      <c r="N2842" s="415"/>
      <c r="O2842" s="417"/>
      <c r="P2842" s="415"/>
      <c r="Q2842" s="418"/>
      <c r="R2842" s="62"/>
      <c r="S2842" s="62"/>
      <c r="T2842" s="62"/>
      <c r="U2842" s="62"/>
      <c r="V2842" s="417"/>
      <c r="W2842" s="62"/>
      <c r="X2842" s="415"/>
      <c r="Y2842" s="417"/>
      <c r="Z2842" s="415"/>
      <c r="AA2842" s="417"/>
      <c r="AB2842" s="62"/>
      <c r="AC2842" s="62"/>
      <c r="AD2842" s="62"/>
      <c r="AE2842" s="62"/>
      <c r="AF2842" s="62"/>
      <c r="AG2842" s="62"/>
      <c r="AH2842" s="62"/>
    </row>
    <row r="2843" spans="14:34">
      <c r="N2843" s="415"/>
      <c r="O2843" s="417"/>
      <c r="P2843" s="415"/>
      <c r="Q2843" s="418"/>
      <c r="R2843" s="62"/>
      <c r="S2843" s="62"/>
      <c r="T2843" s="62"/>
      <c r="U2843" s="62"/>
      <c r="V2843" s="417"/>
      <c r="W2843" s="62"/>
      <c r="X2843" s="415"/>
      <c r="Y2843" s="417"/>
      <c r="Z2843" s="415"/>
      <c r="AA2843" s="417"/>
      <c r="AB2843" s="62"/>
      <c r="AC2843" s="62"/>
      <c r="AD2843" s="62"/>
      <c r="AE2843" s="62"/>
      <c r="AF2843" s="62"/>
      <c r="AG2843" s="62"/>
      <c r="AH2843" s="62"/>
    </row>
    <row r="2844" spans="14:34">
      <c r="N2844" s="415"/>
      <c r="O2844" s="417"/>
      <c r="P2844" s="415"/>
      <c r="Q2844" s="418"/>
      <c r="R2844" s="62"/>
      <c r="S2844" s="62"/>
      <c r="T2844" s="62"/>
      <c r="U2844" s="62"/>
      <c r="V2844" s="417"/>
      <c r="W2844" s="62"/>
      <c r="X2844" s="415"/>
      <c r="Y2844" s="417"/>
      <c r="Z2844" s="415"/>
      <c r="AA2844" s="417"/>
      <c r="AB2844" s="62"/>
      <c r="AC2844" s="62"/>
      <c r="AD2844" s="62"/>
      <c r="AE2844" s="62"/>
      <c r="AF2844" s="62"/>
      <c r="AG2844" s="62"/>
      <c r="AH2844" s="62"/>
    </row>
    <row r="2845" spans="14:34">
      <c r="N2845" s="415"/>
      <c r="O2845" s="417"/>
      <c r="P2845" s="415"/>
      <c r="Q2845" s="418"/>
      <c r="R2845" s="62"/>
      <c r="S2845" s="62"/>
      <c r="T2845" s="62"/>
      <c r="U2845" s="62"/>
      <c r="V2845" s="417"/>
      <c r="W2845" s="62"/>
      <c r="X2845" s="415"/>
      <c r="Y2845" s="417"/>
      <c r="Z2845" s="415"/>
      <c r="AA2845" s="417"/>
      <c r="AB2845" s="62"/>
      <c r="AC2845" s="62"/>
      <c r="AD2845" s="62"/>
      <c r="AE2845" s="62"/>
      <c r="AF2845" s="62"/>
      <c r="AG2845" s="62"/>
      <c r="AH2845" s="62"/>
    </row>
    <row r="2846" spans="14:34">
      <c r="N2846" s="415"/>
      <c r="O2846" s="417"/>
      <c r="P2846" s="415"/>
      <c r="Q2846" s="418"/>
      <c r="R2846" s="62"/>
      <c r="S2846" s="62"/>
      <c r="T2846" s="62"/>
      <c r="U2846" s="62"/>
      <c r="V2846" s="417"/>
      <c r="W2846" s="62"/>
      <c r="X2846" s="415"/>
      <c r="Y2846" s="417"/>
      <c r="Z2846" s="415"/>
      <c r="AA2846" s="417"/>
      <c r="AB2846" s="62"/>
      <c r="AC2846" s="62"/>
      <c r="AD2846" s="62"/>
      <c r="AE2846" s="62"/>
      <c r="AF2846" s="62"/>
      <c r="AG2846" s="62"/>
      <c r="AH2846" s="62"/>
    </row>
    <row r="2847" spans="14:34">
      <c r="N2847" s="415"/>
      <c r="O2847" s="417"/>
      <c r="P2847" s="415"/>
      <c r="Q2847" s="418"/>
      <c r="R2847" s="62"/>
      <c r="S2847" s="62"/>
      <c r="T2847" s="62"/>
      <c r="U2847" s="62"/>
      <c r="V2847" s="417"/>
      <c r="W2847" s="62"/>
      <c r="X2847" s="415"/>
      <c r="Y2847" s="417"/>
      <c r="Z2847" s="415"/>
      <c r="AA2847" s="417"/>
      <c r="AB2847" s="62"/>
      <c r="AC2847" s="62"/>
      <c r="AD2847" s="62"/>
      <c r="AE2847" s="62"/>
      <c r="AF2847" s="62"/>
      <c r="AG2847" s="62"/>
      <c r="AH2847" s="62"/>
    </row>
    <row r="2848" spans="14:34">
      <c r="N2848" s="415"/>
      <c r="O2848" s="417"/>
      <c r="P2848" s="415"/>
      <c r="Q2848" s="418"/>
      <c r="R2848" s="62"/>
      <c r="S2848" s="62"/>
      <c r="T2848" s="62"/>
      <c r="U2848" s="62"/>
      <c r="V2848" s="417"/>
      <c r="W2848" s="62"/>
      <c r="X2848" s="415"/>
      <c r="Y2848" s="417"/>
      <c r="Z2848" s="415"/>
      <c r="AA2848" s="417"/>
      <c r="AB2848" s="62"/>
      <c r="AC2848" s="62"/>
      <c r="AD2848" s="62"/>
      <c r="AE2848" s="62"/>
      <c r="AF2848" s="62"/>
      <c r="AG2848" s="62"/>
      <c r="AH2848" s="62"/>
    </row>
    <row r="2849" spans="14:34">
      <c r="N2849" s="415"/>
      <c r="O2849" s="417"/>
      <c r="P2849" s="415"/>
      <c r="Q2849" s="418"/>
      <c r="R2849" s="62"/>
      <c r="S2849" s="62"/>
      <c r="T2849" s="62"/>
      <c r="U2849" s="62"/>
      <c r="V2849" s="417"/>
      <c r="W2849" s="62"/>
      <c r="X2849" s="415"/>
      <c r="Y2849" s="417"/>
      <c r="Z2849" s="415"/>
      <c r="AA2849" s="417"/>
      <c r="AB2849" s="62"/>
      <c r="AC2849" s="62"/>
      <c r="AD2849" s="62"/>
      <c r="AE2849" s="62"/>
      <c r="AF2849" s="62"/>
      <c r="AG2849" s="62"/>
      <c r="AH2849" s="62"/>
    </row>
    <row r="2850" spans="14:34">
      <c r="N2850" s="415"/>
      <c r="O2850" s="417"/>
      <c r="P2850" s="415"/>
      <c r="Q2850" s="418"/>
      <c r="R2850" s="62"/>
      <c r="S2850" s="62"/>
      <c r="T2850" s="62"/>
      <c r="U2850" s="62"/>
      <c r="V2850" s="417"/>
      <c r="W2850" s="62"/>
      <c r="X2850" s="415"/>
      <c r="Y2850" s="417"/>
      <c r="Z2850" s="415"/>
      <c r="AA2850" s="417"/>
      <c r="AB2850" s="62"/>
      <c r="AC2850" s="62"/>
      <c r="AD2850" s="62"/>
      <c r="AE2850" s="62"/>
      <c r="AF2850" s="62"/>
      <c r="AG2850" s="62"/>
      <c r="AH2850" s="62"/>
    </row>
    <row r="2851" spans="14:34">
      <c r="N2851" s="415"/>
      <c r="O2851" s="417"/>
      <c r="P2851" s="415"/>
      <c r="Q2851" s="418"/>
      <c r="R2851" s="62"/>
      <c r="S2851" s="62"/>
      <c r="T2851" s="62"/>
      <c r="U2851" s="62"/>
      <c r="V2851" s="417"/>
      <c r="W2851" s="62"/>
      <c r="X2851" s="415"/>
      <c r="Y2851" s="417"/>
      <c r="Z2851" s="415"/>
      <c r="AA2851" s="417"/>
      <c r="AB2851" s="62"/>
      <c r="AC2851" s="62"/>
      <c r="AD2851" s="62"/>
      <c r="AE2851" s="62"/>
      <c r="AF2851" s="62"/>
      <c r="AG2851" s="62"/>
      <c r="AH2851" s="62"/>
    </row>
    <row r="2852" spans="14:34">
      <c r="N2852" s="415"/>
      <c r="O2852" s="417"/>
      <c r="P2852" s="415"/>
      <c r="Q2852" s="418"/>
      <c r="R2852" s="62"/>
      <c r="S2852" s="62"/>
      <c r="T2852" s="62"/>
      <c r="U2852" s="62"/>
      <c r="V2852" s="417"/>
      <c r="W2852" s="62"/>
      <c r="X2852" s="415"/>
      <c r="Y2852" s="417"/>
      <c r="Z2852" s="415"/>
      <c r="AA2852" s="417"/>
      <c r="AB2852" s="62"/>
      <c r="AC2852" s="62"/>
      <c r="AD2852" s="62"/>
      <c r="AE2852" s="62"/>
      <c r="AF2852" s="62"/>
      <c r="AG2852" s="62"/>
      <c r="AH2852" s="62"/>
    </row>
    <row r="2853" spans="14:34">
      <c r="N2853" s="415"/>
      <c r="O2853" s="417"/>
      <c r="P2853" s="415"/>
      <c r="Q2853" s="418"/>
      <c r="R2853" s="62"/>
      <c r="S2853" s="62"/>
      <c r="T2853" s="62"/>
      <c r="U2853" s="62"/>
      <c r="V2853" s="417"/>
      <c r="W2853" s="62"/>
      <c r="X2853" s="415"/>
      <c r="Y2853" s="417"/>
      <c r="Z2853" s="415"/>
      <c r="AA2853" s="417"/>
      <c r="AB2853" s="62"/>
      <c r="AC2853" s="62"/>
      <c r="AD2853" s="62"/>
      <c r="AE2853" s="62"/>
      <c r="AF2853" s="62"/>
      <c r="AG2853" s="62"/>
      <c r="AH2853" s="62"/>
    </row>
    <row r="2854" spans="14:34">
      <c r="N2854" s="415"/>
      <c r="O2854" s="417"/>
      <c r="P2854" s="415"/>
      <c r="Q2854" s="418"/>
      <c r="R2854" s="62"/>
      <c r="S2854" s="62"/>
      <c r="T2854" s="62"/>
      <c r="U2854" s="62"/>
      <c r="V2854" s="417"/>
      <c r="W2854" s="62"/>
      <c r="X2854" s="415"/>
      <c r="Y2854" s="417"/>
      <c r="Z2854" s="415"/>
      <c r="AA2854" s="417"/>
      <c r="AB2854" s="62"/>
      <c r="AC2854" s="62"/>
      <c r="AD2854" s="62"/>
      <c r="AE2854" s="62"/>
      <c r="AF2854" s="62"/>
      <c r="AG2854" s="62"/>
      <c r="AH2854" s="62"/>
    </row>
    <row r="2855" spans="14:34">
      <c r="N2855" s="415"/>
      <c r="O2855" s="417"/>
      <c r="P2855" s="415"/>
      <c r="Q2855" s="418"/>
      <c r="R2855" s="62"/>
      <c r="S2855" s="62"/>
      <c r="T2855" s="62"/>
      <c r="U2855" s="62"/>
      <c r="V2855" s="417"/>
      <c r="W2855" s="62"/>
      <c r="X2855" s="415"/>
      <c r="Y2855" s="417"/>
      <c r="Z2855" s="415"/>
      <c r="AA2855" s="417"/>
      <c r="AB2855" s="62"/>
      <c r="AC2855" s="62"/>
      <c r="AD2855" s="62"/>
      <c r="AE2855" s="62"/>
      <c r="AF2855" s="62"/>
      <c r="AG2855" s="62"/>
      <c r="AH2855" s="62"/>
    </row>
    <row r="2856" spans="14:34">
      <c r="N2856" s="415"/>
      <c r="O2856" s="417"/>
      <c r="P2856" s="415"/>
      <c r="Q2856" s="418"/>
      <c r="R2856" s="62"/>
      <c r="S2856" s="62"/>
      <c r="T2856" s="62"/>
      <c r="U2856" s="62"/>
      <c r="V2856" s="417"/>
      <c r="W2856" s="62"/>
      <c r="X2856" s="415"/>
      <c r="Y2856" s="417"/>
      <c r="Z2856" s="415"/>
      <c r="AA2856" s="417"/>
      <c r="AB2856" s="62"/>
      <c r="AC2856" s="62"/>
      <c r="AD2856" s="62"/>
      <c r="AE2856" s="62"/>
      <c r="AF2856" s="62"/>
      <c r="AG2856" s="62"/>
      <c r="AH2856" s="62"/>
    </row>
    <row r="2857" spans="14:34">
      <c r="N2857" s="415"/>
      <c r="O2857" s="417"/>
      <c r="P2857" s="415"/>
      <c r="Q2857" s="418"/>
      <c r="R2857" s="62"/>
      <c r="S2857" s="62"/>
      <c r="T2857" s="62"/>
      <c r="U2857" s="62"/>
      <c r="V2857" s="417"/>
      <c r="W2857" s="62"/>
      <c r="X2857" s="415"/>
      <c r="Y2857" s="417"/>
      <c r="Z2857" s="415"/>
      <c r="AA2857" s="417"/>
      <c r="AB2857" s="62"/>
      <c r="AC2857" s="62"/>
      <c r="AD2857" s="62"/>
      <c r="AE2857" s="62"/>
      <c r="AF2857" s="62"/>
      <c r="AG2857" s="62"/>
      <c r="AH2857" s="62"/>
    </row>
    <row r="2858" spans="14:34">
      <c r="N2858" s="415"/>
      <c r="O2858" s="417"/>
      <c r="P2858" s="415"/>
      <c r="Q2858" s="418"/>
      <c r="R2858" s="62"/>
      <c r="S2858" s="62"/>
      <c r="T2858" s="62"/>
      <c r="U2858" s="62"/>
      <c r="V2858" s="417"/>
      <c r="W2858" s="62"/>
      <c r="X2858" s="415"/>
      <c r="Y2858" s="417"/>
      <c r="Z2858" s="415"/>
      <c r="AA2858" s="417"/>
      <c r="AB2858" s="62"/>
      <c r="AC2858" s="62"/>
      <c r="AD2858" s="62"/>
      <c r="AE2858" s="62"/>
      <c r="AF2858" s="62"/>
      <c r="AG2858" s="62"/>
      <c r="AH2858" s="62"/>
    </row>
    <row r="2859" spans="14:34">
      <c r="N2859" s="415"/>
      <c r="O2859" s="417"/>
      <c r="P2859" s="415"/>
      <c r="Q2859" s="418"/>
      <c r="R2859" s="62"/>
      <c r="S2859" s="62"/>
      <c r="T2859" s="62"/>
      <c r="U2859" s="62"/>
      <c r="V2859" s="417"/>
      <c r="W2859" s="62"/>
      <c r="X2859" s="415"/>
      <c r="Y2859" s="417"/>
      <c r="Z2859" s="415"/>
      <c r="AA2859" s="417"/>
      <c r="AB2859" s="62"/>
      <c r="AC2859" s="62"/>
      <c r="AD2859" s="62"/>
      <c r="AE2859" s="62"/>
      <c r="AF2859" s="62"/>
      <c r="AG2859" s="62"/>
      <c r="AH2859" s="62"/>
    </row>
    <row r="2860" spans="14:34">
      <c r="N2860" s="415"/>
      <c r="O2860" s="417"/>
      <c r="P2860" s="415"/>
      <c r="Q2860" s="418"/>
      <c r="R2860" s="62"/>
      <c r="S2860" s="62"/>
      <c r="T2860" s="62"/>
      <c r="U2860" s="62"/>
      <c r="V2860" s="417"/>
      <c r="W2860" s="62"/>
      <c r="X2860" s="415"/>
      <c r="Y2860" s="417"/>
      <c r="Z2860" s="415"/>
      <c r="AA2860" s="417"/>
      <c r="AB2860" s="62"/>
      <c r="AC2860" s="62"/>
      <c r="AD2860" s="62"/>
      <c r="AE2860" s="62"/>
      <c r="AF2860" s="62"/>
      <c r="AG2860" s="62"/>
      <c r="AH2860" s="62"/>
    </row>
    <row r="2861" spans="14:34">
      <c r="N2861" s="415"/>
      <c r="O2861" s="417"/>
      <c r="P2861" s="415"/>
      <c r="Q2861" s="418"/>
      <c r="R2861" s="62"/>
      <c r="S2861" s="62"/>
      <c r="T2861" s="62"/>
      <c r="U2861" s="62"/>
      <c r="V2861" s="417"/>
      <c r="W2861" s="62"/>
      <c r="X2861" s="415"/>
      <c r="Y2861" s="417"/>
      <c r="Z2861" s="415"/>
      <c r="AA2861" s="417"/>
      <c r="AB2861" s="62"/>
      <c r="AC2861" s="62"/>
      <c r="AD2861" s="62"/>
      <c r="AE2861" s="62"/>
      <c r="AF2861" s="62"/>
      <c r="AG2861" s="62"/>
      <c r="AH2861" s="62"/>
    </row>
    <row r="2862" spans="14:34">
      <c r="N2862" s="415"/>
      <c r="O2862" s="417"/>
      <c r="P2862" s="415"/>
      <c r="Q2862" s="418"/>
      <c r="R2862" s="62"/>
      <c r="S2862" s="62"/>
      <c r="T2862" s="62"/>
      <c r="U2862" s="62"/>
      <c r="V2862" s="417"/>
      <c r="W2862" s="62"/>
      <c r="X2862" s="415"/>
      <c r="Y2862" s="417"/>
      <c r="Z2862" s="415"/>
      <c r="AA2862" s="417"/>
      <c r="AB2862" s="62"/>
      <c r="AC2862" s="62"/>
      <c r="AD2862" s="62"/>
      <c r="AE2862" s="62"/>
      <c r="AF2862" s="62"/>
      <c r="AG2862" s="62"/>
      <c r="AH2862" s="62"/>
    </row>
    <row r="2863" spans="14:34">
      <c r="N2863" s="415"/>
      <c r="O2863" s="417"/>
      <c r="P2863" s="415"/>
      <c r="Q2863" s="418"/>
      <c r="R2863" s="62"/>
      <c r="S2863" s="62"/>
      <c r="T2863" s="62"/>
      <c r="U2863" s="62"/>
      <c r="V2863" s="417"/>
      <c r="W2863" s="62"/>
      <c r="X2863" s="415"/>
      <c r="Y2863" s="417"/>
      <c r="Z2863" s="415"/>
      <c r="AA2863" s="417"/>
      <c r="AB2863" s="62"/>
      <c r="AC2863" s="62"/>
      <c r="AD2863" s="62"/>
      <c r="AE2863" s="62"/>
      <c r="AF2863" s="62"/>
      <c r="AG2863" s="62"/>
      <c r="AH2863" s="62"/>
    </row>
    <row r="2864" spans="14:34">
      <c r="N2864" s="415"/>
      <c r="O2864" s="417"/>
      <c r="P2864" s="415"/>
      <c r="Q2864" s="418"/>
      <c r="R2864" s="62"/>
      <c r="S2864" s="62"/>
      <c r="T2864" s="62"/>
      <c r="U2864" s="62"/>
      <c r="V2864" s="417"/>
      <c r="W2864" s="62"/>
      <c r="X2864" s="415"/>
      <c r="Y2864" s="417"/>
      <c r="Z2864" s="415"/>
      <c r="AA2864" s="417"/>
      <c r="AB2864" s="62"/>
      <c r="AC2864" s="62"/>
      <c r="AD2864" s="62"/>
      <c r="AE2864" s="62"/>
      <c r="AF2864" s="62"/>
      <c r="AG2864" s="62"/>
      <c r="AH2864" s="62"/>
    </row>
    <row r="2865" spans="14:34">
      <c r="N2865" s="415"/>
      <c r="O2865" s="417"/>
      <c r="P2865" s="415"/>
      <c r="Q2865" s="418"/>
      <c r="R2865" s="62"/>
      <c r="S2865" s="62"/>
      <c r="T2865" s="62"/>
      <c r="U2865" s="62"/>
      <c r="V2865" s="417"/>
      <c r="W2865" s="62"/>
      <c r="X2865" s="415"/>
      <c r="Y2865" s="417"/>
      <c r="Z2865" s="415"/>
      <c r="AA2865" s="417"/>
      <c r="AB2865" s="62"/>
      <c r="AC2865" s="62"/>
      <c r="AD2865" s="62"/>
      <c r="AE2865" s="62"/>
      <c r="AF2865" s="62"/>
      <c r="AG2865" s="62"/>
      <c r="AH2865" s="62"/>
    </row>
    <row r="2866" spans="14:34">
      <c r="N2866" s="415"/>
      <c r="O2866" s="417"/>
      <c r="P2866" s="415"/>
      <c r="Q2866" s="418"/>
      <c r="R2866" s="62"/>
      <c r="S2866" s="62"/>
      <c r="T2866" s="62"/>
      <c r="U2866" s="62"/>
      <c r="V2866" s="417"/>
      <c r="W2866" s="62"/>
      <c r="X2866" s="415"/>
      <c r="Y2866" s="417"/>
      <c r="Z2866" s="415"/>
      <c r="AA2866" s="417"/>
      <c r="AB2866" s="62"/>
      <c r="AC2866" s="62"/>
      <c r="AD2866" s="62"/>
      <c r="AE2866" s="62"/>
      <c r="AF2866" s="62"/>
      <c r="AG2866" s="62"/>
      <c r="AH2866" s="62"/>
    </row>
    <row r="2867" spans="14:34">
      <c r="N2867" s="415"/>
      <c r="O2867" s="417"/>
      <c r="P2867" s="415"/>
      <c r="Q2867" s="418"/>
      <c r="R2867" s="62"/>
      <c r="S2867" s="62"/>
      <c r="T2867" s="62"/>
      <c r="U2867" s="62"/>
      <c r="V2867" s="417"/>
      <c r="W2867" s="62"/>
      <c r="X2867" s="415"/>
      <c r="Y2867" s="417"/>
      <c r="Z2867" s="415"/>
      <c r="AA2867" s="417"/>
      <c r="AB2867" s="62"/>
      <c r="AC2867" s="62"/>
      <c r="AD2867" s="62"/>
      <c r="AE2867" s="62"/>
      <c r="AF2867" s="62"/>
      <c r="AG2867" s="62"/>
      <c r="AH2867" s="62"/>
    </row>
    <row r="2868" spans="14:34">
      <c r="N2868" s="415"/>
      <c r="O2868" s="417"/>
      <c r="P2868" s="415"/>
      <c r="Q2868" s="418"/>
      <c r="R2868" s="62"/>
      <c r="S2868" s="62"/>
      <c r="T2868" s="62"/>
      <c r="U2868" s="62"/>
      <c r="V2868" s="417"/>
      <c r="W2868" s="62"/>
      <c r="X2868" s="415"/>
      <c r="Y2868" s="417"/>
      <c r="Z2868" s="415"/>
      <c r="AA2868" s="417"/>
      <c r="AB2868" s="62"/>
      <c r="AC2868" s="62"/>
      <c r="AD2868" s="62"/>
      <c r="AE2868" s="62"/>
      <c r="AF2868" s="62"/>
      <c r="AG2868" s="62"/>
      <c r="AH2868" s="62"/>
    </row>
    <row r="2869" spans="14:34">
      <c r="N2869" s="415"/>
      <c r="O2869" s="417"/>
      <c r="P2869" s="415"/>
      <c r="Q2869" s="418"/>
      <c r="R2869" s="62"/>
      <c r="S2869" s="62"/>
      <c r="T2869" s="62"/>
      <c r="U2869" s="62"/>
      <c r="V2869" s="417"/>
      <c r="W2869" s="62"/>
      <c r="X2869" s="415"/>
      <c r="Y2869" s="417"/>
      <c r="Z2869" s="415"/>
      <c r="AA2869" s="417"/>
      <c r="AB2869" s="62"/>
      <c r="AC2869" s="62"/>
      <c r="AD2869" s="62"/>
      <c r="AE2869" s="62"/>
      <c r="AF2869" s="62"/>
      <c r="AG2869" s="62"/>
      <c r="AH2869" s="62"/>
    </row>
    <row r="2870" spans="14:34">
      <c r="N2870" s="415"/>
      <c r="O2870" s="417"/>
      <c r="P2870" s="415"/>
      <c r="Q2870" s="418"/>
      <c r="R2870" s="62"/>
      <c r="S2870" s="62"/>
      <c r="T2870" s="62"/>
      <c r="U2870" s="62"/>
      <c r="V2870" s="417"/>
      <c r="W2870" s="62"/>
      <c r="X2870" s="415"/>
      <c r="Y2870" s="417"/>
      <c r="Z2870" s="415"/>
      <c r="AA2870" s="417"/>
      <c r="AB2870" s="62"/>
      <c r="AC2870" s="62"/>
      <c r="AD2870" s="62"/>
      <c r="AE2870" s="62"/>
      <c r="AF2870" s="62"/>
      <c r="AG2870" s="62"/>
      <c r="AH2870" s="62"/>
    </row>
    <row r="2871" spans="14:34">
      <c r="N2871" s="415"/>
      <c r="O2871" s="417"/>
      <c r="P2871" s="415"/>
      <c r="Q2871" s="418"/>
      <c r="R2871" s="62"/>
      <c r="S2871" s="62"/>
      <c r="T2871" s="62"/>
      <c r="U2871" s="62"/>
      <c r="V2871" s="417"/>
      <c r="W2871" s="62"/>
      <c r="X2871" s="415"/>
      <c r="Y2871" s="417"/>
      <c r="Z2871" s="415"/>
      <c r="AA2871" s="417"/>
      <c r="AB2871" s="62"/>
      <c r="AC2871" s="62"/>
      <c r="AD2871" s="62"/>
      <c r="AE2871" s="62"/>
      <c r="AF2871" s="62"/>
      <c r="AG2871" s="62"/>
      <c r="AH2871" s="62"/>
    </row>
    <row r="2872" spans="14:34">
      <c r="N2872" s="415"/>
      <c r="O2872" s="417"/>
      <c r="P2872" s="415"/>
      <c r="Q2872" s="418"/>
      <c r="R2872" s="62"/>
      <c r="S2872" s="62"/>
      <c r="T2872" s="62"/>
      <c r="U2872" s="62"/>
      <c r="V2872" s="417"/>
      <c r="W2872" s="62"/>
      <c r="X2872" s="415"/>
      <c r="Y2872" s="417"/>
      <c r="Z2872" s="415"/>
      <c r="AA2872" s="417"/>
      <c r="AB2872" s="62"/>
      <c r="AC2872" s="62"/>
      <c r="AD2872" s="62"/>
      <c r="AE2872" s="62"/>
      <c r="AF2872" s="62"/>
      <c r="AG2872" s="62"/>
      <c r="AH2872" s="62"/>
    </row>
    <row r="2873" spans="14:34">
      <c r="N2873" s="415"/>
      <c r="O2873" s="417"/>
      <c r="P2873" s="415"/>
      <c r="Q2873" s="418"/>
      <c r="R2873" s="62"/>
      <c r="S2873" s="62"/>
      <c r="T2873" s="62"/>
      <c r="U2873" s="62"/>
      <c r="V2873" s="417"/>
      <c r="W2873" s="62"/>
      <c r="X2873" s="415"/>
      <c r="Y2873" s="417"/>
      <c r="Z2873" s="415"/>
      <c r="AA2873" s="417"/>
      <c r="AB2873" s="62"/>
      <c r="AC2873" s="62"/>
      <c r="AD2873" s="62"/>
      <c r="AE2873" s="62"/>
      <c r="AF2873" s="62"/>
      <c r="AG2873" s="62"/>
      <c r="AH2873" s="62"/>
    </row>
    <row r="2874" spans="14:34">
      <c r="N2874" s="415"/>
      <c r="O2874" s="417"/>
      <c r="P2874" s="415"/>
      <c r="Q2874" s="418"/>
      <c r="R2874" s="62"/>
      <c r="S2874" s="62"/>
      <c r="T2874" s="62"/>
      <c r="U2874" s="62"/>
      <c r="V2874" s="417"/>
      <c r="W2874" s="62"/>
      <c r="X2874" s="415"/>
      <c r="Y2874" s="417"/>
      <c r="Z2874" s="415"/>
      <c r="AA2874" s="417"/>
      <c r="AB2874" s="62"/>
      <c r="AC2874" s="62"/>
      <c r="AD2874" s="62"/>
      <c r="AE2874" s="62"/>
      <c r="AF2874" s="62"/>
      <c r="AG2874" s="62"/>
      <c r="AH2874" s="62"/>
    </row>
    <row r="2875" spans="14:34">
      <c r="N2875" s="415"/>
      <c r="O2875" s="417"/>
      <c r="P2875" s="415"/>
      <c r="Q2875" s="418"/>
      <c r="R2875" s="62"/>
      <c r="S2875" s="62"/>
      <c r="T2875" s="62"/>
      <c r="U2875" s="62"/>
      <c r="V2875" s="417"/>
      <c r="W2875" s="62"/>
      <c r="X2875" s="415"/>
      <c r="Y2875" s="417"/>
      <c r="Z2875" s="415"/>
      <c r="AA2875" s="417"/>
      <c r="AB2875" s="62"/>
      <c r="AC2875" s="62"/>
      <c r="AD2875" s="62"/>
      <c r="AE2875" s="62"/>
      <c r="AF2875" s="62"/>
      <c r="AG2875" s="62"/>
      <c r="AH2875" s="62"/>
    </row>
    <row r="2876" spans="14:34">
      <c r="N2876" s="415"/>
      <c r="O2876" s="417"/>
      <c r="P2876" s="415"/>
      <c r="Q2876" s="418"/>
      <c r="R2876" s="62"/>
      <c r="S2876" s="62"/>
      <c r="T2876" s="62"/>
      <c r="U2876" s="62"/>
      <c r="V2876" s="417"/>
      <c r="W2876" s="62"/>
      <c r="X2876" s="415"/>
      <c r="Y2876" s="417"/>
      <c r="Z2876" s="415"/>
      <c r="AA2876" s="417"/>
      <c r="AB2876" s="62"/>
      <c r="AC2876" s="62"/>
      <c r="AD2876" s="62"/>
      <c r="AE2876" s="62"/>
      <c r="AF2876" s="62"/>
      <c r="AG2876" s="62"/>
      <c r="AH2876" s="62"/>
    </row>
    <row r="2877" spans="14:34">
      <c r="N2877" s="415"/>
      <c r="O2877" s="417"/>
      <c r="P2877" s="415"/>
      <c r="Q2877" s="418"/>
      <c r="R2877" s="62"/>
      <c r="S2877" s="62"/>
      <c r="T2877" s="62"/>
      <c r="U2877" s="62"/>
      <c r="V2877" s="417"/>
      <c r="W2877" s="62"/>
      <c r="X2877" s="415"/>
      <c r="Y2877" s="417"/>
      <c r="Z2877" s="415"/>
      <c r="AA2877" s="417"/>
      <c r="AB2877" s="62"/>
      <c r="AC2877" s="62"/>
      <c r="AD2877" s="62"/>
      <c r="AE2877" s="62"/>
      <c r="AF2877" s="62"/>
      <c r="AG2877" s="62"/>
      <c r="AH2877" s="62"/>
    </row>
    <row r="2878" spans="14:34">
      <c r="N2878" s="415"/>
      <c r="O2878" s="417"/>
      <c r="P2878" s="415"/>
      <c r="Q2878" s="418"/>
      <c r="R2878" s="62"/>
      <c r="S2878" s="62"/>
      <c r="T2878" s="62"/>
      <c r="U2878" s="62"/>
      <c r="V2878" s="417"/>
      <c r="W2878" s="62"/>
      <c r="X2878" s="415"/>
      <c r="Y2878" s="417"/>
      <c r="Z2878" s="415"/>
      <c r="AA2878" s="417"/>
      <c r="AB2878" s="62"/>
      <c r="AC2878" s="62"/>
      <c r="AD2878" s="62"/>
      <c r="AE2878" s="62"/>
      <c r="AF2878" s="62"/>
      <c r="AG2878" s="62"/>
      <c r="AH2878" s="62"/>
    </row>
    <row r="2879" spans="14:34">
      <c r="N2879" s="415"/>
      <c r="O2879" s="417"/>
      <c r="P2879" s="415"/>
      <c r="Q2879" s="418"/>
      <c r="R2879" s="62"/>
      <c r="S2879" s="62"/>
      <c r="T2879" s="62"/>
      <c r="U2879" s="62"/>
      <c r="V2879" s="417"/>
      <c r="W2879" s="62"/>
      <c r="X2879" s="415"/>
      <c r="Y2879" s="417"/>
      <c r="Z2879" s="415"/>
      <c r="AA2879" s="417"/>
      <c r="AB2879" s="62"/>
      <c r="AC2879" s="62"/>
      <c r="AD2879" s="62"/>
      <c r="AE2879" s="62"/>
      <c r="AF2879" s="62"/>
      <c r="AG2879" s="62"/>
      <c r="AH2879" s="62"/>
    </row>
    <row r="2880" spans="14:34">
      <c r="N2880" s="415"/>
      <c r="O2880" s="417"/>
      <c r="P2880" s="415"/>
      <c r="Q2880" s="418"/>
      <c r="R2880" s="62"/>
      <c r="S2880" s="62"/>
      <c r="T2880" s="62"/>
      <c r="U2880" s="62"/>
      <c r="V2880" s="417"/>
      <c r="W2880" s="62"/>
      <c r="X2880" s="415"/>
      <c r="Y2880" s="417"/>
      <c r="Z2880" s="415"/>
      <c r="AA2880" s="417"/>
      <c r="AB2880" s="62"/>
      <c r="AC2880" s="62"/>
      <c r="AD2880" s="62"/>
      <c r="AE2880" s="62"/>
      <c r="AF2880" s="62"/>
      <c r="AG2880" s="62"/>
      <c r="AH2880" s="62"/>
    </row>
    <row r="2881" spans="14:34">
      <c r="N2881" s="415"/>
      <c r="O2881" s="417"/>
      <c r="P2881" s="415"/>
      <c r="Q2881" s="418"/>
      <c r="R2881" s="62"/>
      <c r="S2881" s="62"/>
      <c r="T2881" s="62"/>
      <c r="U2881" s="62"/>
      <c r="V2881" s="417"/>
      <c r="W2881" s="62"/>
      <c r="X2881" s="415"/>
      <c r="Y2881" s="417"/>
      <c r="Z2881" s="415"/>
      <c r="AA2881" s="417"/>
      <c r="AB2881" s="62"/>
      <c r="AC2881" s="62"/>
      <c r="AD2881" s="62"/>
      <c r="AE2881" s="62"/>
      <c r="AF2881" s="62"/>
      <c r="AG2881" s="62"/>
      <c r="AH2881" s="62"/>
    </row>
    <row r="2882" spans="14:34">
      <c r="N2882" s="415"/>
      <c r="O2882" s="417"/>
      <c r="P2882" s="415"/>
      <c r="Q2882" s="418"/>
      <c r="R2882" s="62"/>
      <c r="S2882" s="62"/>
      <c r="T2882" s="62"/>
      <c r="U2882" s="62"/>
      <c r="V2882" s="417"/>
      <c r="W2882" s="62"/>
      <c r="X2882" s="415"/>
      <c r="Y2882" s="417"/>
      <c r="Z2882" s="415"/>
      <c r="AA2882" s="417"/>
      <c r="AB2882" s="62"/>
      <c r="AC2882" s="62"/>
      <c r="AD2882" s="62"/>
      <c r="AE2882" s="62"/>
      <c r="AF2882" s="62"/>
      <c r="AG2882" s="62"/>
      <c r="AH2882" s="62"/>
    </row>
    <row r="2883" spans="14:34">
      <c r="N2883" s="415"/>
      <c r="O2883" s="417"/>
      <c r="P2883" s="415"/>
      <c r="Q2883" s="418"/>
      <c r="R2883" s="62"/>
      <c r="S2883" s="62"/>
      <c r="T2883" s="62"/>
      <c r="U2883" s="62"/>
      <c r="V2883" s="417"/>
      <c r="W2883" s="62"/>
      <c r="X2883" s="415"/>
      <c r="Y2883" s="417"/>
      <c r="Z2883" s="415"/>
      <c r="AA2883" s="417"/>
      <c r="AB2883" s="62"/>
      <c r="AC2883" s="62"/>
      <c r="AD2883" s="62"/>
      <c r="AE2883" s="62"/>
      <c r="AF2883" s="62"/>
      <c r="AG2883" s="62"/>
      <c r="AH2883" s="62"/>
    </row>
    <row r="2884" spans="14:34">
      <c r="N2884" s="415"/>
      <c r="O2884" s="417"/>
      <c r="P2884" s="415"/>
      <c r="Q2884" s="418"/>
      <c r="R2884" s="62"/>
      <c r="S2884" s="62"/>
      <c r="T2884" s="62"/>
      <c r="U2884" s="62"/>
      <c r="V2884" s="417"/>
      <c r="W2884" s="62"/>
      <c r="X2884" s="415"/>
      <c r="Y2884" s="417"/>
      <c r="Z2884" s="415"/>
      <c r="AA2884" s="417"/>
      <c r="AB2884" s="62"/>
      <c r="AC2884" s="62"/>
      <c r="AD2884" s="62"/>
      <c r="AE2884" s="62"/>
      <c r="AF2884" s="62"/>
      <c r="AG2884" s="62"/>
      <c r="AH2884" s="62"/>
    </row>
    <row r="2885" spans="14:34">
      <c r="N2885" s="415"/>
      <c r="O2885" s="417"/>
      <c r="P2885" s="415"/>
      <c r="Q2885" s="418"/>
      <c r="R2885" s="62"/>
      <c r="S2885" s="62"/>
      <c r="T2885" s="62"/>
      <c r="U2885" s="62"/>
      <c r="V2885" s="417"/>
      <c r="W2885" s="62"/>
      <c r="X2885" s="415"/>
      <c r="Y2885" s="417"/>
      <c r="Z2885" s="415"/>
      <c r="AA2885" s="417"/>
      <c r="AB2885" s="62"/>
      <c r="AC2885" s="62"/>
      <c r="AD2885" s="62"/>
      <c r="AE2885" s="62"/>
      <c r="AF2885" s="62"/>
      <c r="AG2885" s="62"/>
      <c r="AH2885" s="62"/>
    </row>
    <row r="2886" spans="14:34">
      <c r="N2886" s="415"/>
      <c r="O2886" s="417"/>
      <c r="P2886" s="415"/>
      <c r="Q2886" s="418"/>
      <c r="R2886" s="62"/>
      <c r="S2886" s="62"/>
      <c r="T2886" s="62"/>
      <c r="U2886" s="62"/>
      <c r="V2886" s="417"/>
      <c r="W2886" s="62"/>
      <c r="X2886" s="415"/>
      <c r="Y2886" s="417"/>
      <c r="Z2886" s="415"/>
      <c r="AA2886" s="417"/>
      <c r="AB2886" s="62"/>
      <c r="AC2886" s="62"/>
      <c r="AD2886" s="62"/>
      <c r="AE2886" s="62"/>
      <c r="AF2886" s="62"/>
      <c r="AG2886" s="62"/>
      <c r="AH2886" s="62"/>
    </row>
    <row r="2887" spans="14:34">
      <c r="N2887" s="415"/>
      <c r="O2887" s="417"/>
      <c r="P2887" s="415"/>
      <c r="Q2887" s="418"/>
      <c r="R2887" s="62"/>
      <c r="S2887" s="62"/>
      <c r="T2887" s="62"/>
      <c r="U2887" s="62"/>
      <c r="V2887" s="417"/>
      <c r="W2887" s="62"/>
      <c r="X2887" s="415"/>
      <c r="Y2887" s="417"/>
      <c r="Z2887" s="415"/>
      <c r="AA2887" s="417"/>
      <c r="AB2887" s="62"/>
      <c r="AC2887" s="62"/>
      <c r="AD2887" s="62"/>
      <c r="AE2887" s="62"/>
      <c r="AF2887" s="62"/>
      <c r="AG2887" s="62"/>
      <c r="AH2887" s="62"/>
    </row>
    <row r="2888" spans="14:34">
      <c r="N2888" s="415"/>
      <c r="O2888" s="417"/>
      <c r="P2888" s="415"/>
      <c r="Q2888" s="418"/>
      <c r="R2888" s="62"/>
      <c r="S2888" s="62"/>
      <c r="T2888" s="62"/>
      <c r="U2888" s="62"/>
      <c r="V2888" s="417"/>
      <c r="W2888" s="62"/>
      <c r="X2888" s="415"/>
      <c r="Y2888" s="417"/>
      <c r="Z2888" s="415"/>
      <c r="AA2888" s="417"/>
      <c r="AB2888" s="62"/>
      <c r="AC2888" s="62"/>
      <c r="AD2888" s="62"/>
      <c r="AE2888" s="62"/>
      <c r="AF2888" s="62"/>
      <c r="AG2888" s="62"/>
      <c r="AH2888" s="62"/>
    </row>
    <row r="2889" spans="14:34">
      <c r="N2889" s="415"/>
      <c r="O2889" s="417"/>
      <c r="P2889" s="415"/>
      <c r="Q2889" s="418"/>
      <c r="R2889" s="62"/>
      <c r="S2889" s="62"/>
      <c r="T2889" s="62"/>
      <c r="U2889" s="62"/>
      <c r="V2889" s="417"/>
      <c r="W2889" s="62"/>
      <c r="X2889" s="415"/>
      <c r="Y2889" s="417"/>
      <c r="Z2889" s="415"/>
      <c r="AA2889" s="417"/>
      <c r="AB2889" s="62"/>
      <c r="AC2889" s="62"/>
      <c r="AD2889" s="62"/>
      <c r="AE2889" s="62"/>
      <c r="AF2889" s="62"/>
      <c r="AG2889" s="62"/>
      <c r="AH2889" s="62"/>
    </row>
    <row r="2890" spans="14:34">
      <c r="N2890" s="415"/>
      <c r="O2890" s="417"/>
      <c r="P2890" s="415"/>
      <c r="Q2890" s="418"/>
      <c r="R2890" s="62"/>
      <c r="S2890" s="62"/>
      <c r="T2890" s="62"/>
      <c r="U2890" s="62"/>
      <c r="V2890" s="417"/>
      <c r="W2890" s="62"/>
      <c r="X2890" s="415"/>
      <c r="Y2890" s="417"/>
      <c r="Z2890" s="415"/>
      <c r="AA2890" s="417"/>
      <c r="AB2890" s="62"/>
      <c r="AC2890" s="62"/>
      <c r="AD2890" s="62"/>
      <c r="AE2890" s="62"/>
      <c r="AF2890" s="62"/>
      <c r="AG2890" s="62"/>
      <c r="AH2890" s="62"/>
    </row>
    <row r="2891" spans="14:34">
      <c r="N2891" s="415"/>
      <c r="O2891" s="417"/>
      <c r="P2891" s="415"/>
      <c r="Q2891" s="418"/>
      <c r="R2891" s="62"/>
      <c r="S2891" s="62"/>
      <c r="T2891" s="62"/>
      <c r="U2891" s="62"/>
      <c r="V2891" s="417"/>
      <c r="W2891" s="62"/>
      <c r="X2891" s="415"/>
      <c r="Y2891" s="417"/>
      <c r="Z2891" s="415"/>
      <c r="AA2891" s="417"/>
      <c r="AB2891" s="62"/>
      <c r="AC2891" s="62"/>
      <c r="AD2891" s="62"/>
      <c r="AE2891" s="62"/>
      <c r="AF2891" s="62"/>
      <c r="AG2891" s="62"/>
      <c r="AH2891" s="62"/>
    </row>
    <row r="2892" spans="14:34">
      <c r="N2892" s="415"/>
      <c r="O2892" s="417"/>
      <c r="P2892" s="415"/>
      <c r="Q2892" s="418"/>
      <c r="R2892" s="62"/>
      <c r="S2892" s="62"/>
      <c r="T2892" s="62"/>
      <c r="U2892" s="62"/>
      <c r="V2892" s="417"/>
      <c r="W2892" s="62"/>
      <c r="X2892" s="415"/>
      <c r="Y2892" s="417"/>
      <c r="Z2892" s="415"/>
      <c r="AA2892" s="417"/>
      <c r="AB2892" s="62"/>
      <c r="AC2892" s="62"/>
      <c r="AD2892" s="62"/>
      <c r="AE2892" s="62"/>
      <c r="AF2892" s="62"/>
      <c r="AG2892" s="62"/>
      <c r="AH2892" s="62"/>
    </row>
    <row r="2893" spans="14:34">
      <c r="N2893" s="415"/>
      <c r="O2893" s="417"/>
      <c r="P2893" s="415"/>
      <c r="Q2893" s="418"/>
      <c r="R2893" s="62"/>
      <c r="S2893" s="62"/>
      <c r="T2893" s="62"/>
      <c r="U2893" s="62"/>
      <c r="V2893" s="417"/>
      <c r="W2893" s="62"/>
      <c r="X2893" s="415"/>
      <c r="Y2893" s="417"/>
      <c r="Z2893" s="415"/>
      <c r="AA2893" s="417"/>
      <c r="AB2893" s="62"/>
      <c r="AC2893" s="62"/>
      <c r="AD2893" s="62"/>
      <c r="AE2893" s="62"/>
      <c r="AF2893" s="62"/>
      <c r="AG2893" s="62"/>
      <c r="AH2893" s="62"/>
    </row>
    <row r="2894" spans="14:34">
      <c r="N2894" s="415"/>
      <c r="O2894" s="417"/>
      <c r="P2894" s="415"/>
      <c r="Q2894" s="418"/>
      <c r="R2894" s="62"/>
      <c r="S2894" s="62"/>
      <c r="T2894" s="62"/>
      <c r="U2894" s="62"/>
      <c r="V2894" s="417"/>
      <c r="W2894" s="62"/>
      <c r="X2894" s="415"/>
      <c r="Y2894" s="417"/>
      <c r="Z2894" s="415"/>
      <c r="AA2894" s="417"/>
      <c r="AB2894" s="62"/>
      <c r="AC2894" s="62"/>
      <c r="AD2894" s="62"/>
      <c r="AE2894" s="62"/>
      <c r="AF2894" s="62"/>
      <c r="AG2894" s="62"/>
      <c r="AH2894" s="62"/>
    </row>
    <row r="2895" spans="14:34">
      <c r="N2895" s="415"/>
      <c r="O2895" s="417"/>
      <c r="P2895" s="415"/>
      <c r="Q2895" s="418"/>
      <c r="R2895" s="62"/>
      <c r="S2895" s="62"/>
      <c r="T2895" s="62"/>
      <c r="U2895" s="62"/>
      <c r="V2895" s="417"/>
      <c r="W2895" s="62"/>
      <c r="X2895" s="415"/>
      <c r="Y2895" s="417"/>
      <c r="Z2895" s="415"/>
      <c r="AA2895" s="417"/>
      <c r="AB2895" s="62"/>
      <c r="AC2895" s="62"/>
      <c r="AD2895" s="62"/>
      <c r="AE2895" s="62"/>
      <c r="AF2895" s="62"/>
      <c r="AG2895" s="62"/>
      <c r="AH2895" s="62"/>
    </row>
    <row r="2896" spans="14:34">
      <c r="N2896" s="415"/>
      <c r="O2896" s="417"/>
      <c r="P2896" s="415"/>
      <c r="Q2896" s="418"/>
      <c r="R2896" s="62"/>
      <c r="S2896" s="62"/>
      <c r="T2896" s="62"/>
      <c r="U2896" s="62"/>
      <c r="V2896" s="417"/>
      <c r="W2896" s="62"/>
      <c r="X2896" s="415"/>
      <c r="Y2896" s="417"/>
      <c r="Z2896" s="415"/>
      <c r="AA2896" s="417"/>
      <c r="AB2896" s="62"/>
      <c r="AC2896" s="62"/>
      <c r="AD2896" s="62"/>
      <c r="AE2896" s="62"/>
      <c r="AF2896" s="62"/>
      <c r="AG2896" s="62"/>
      <c r="AH2896" s="62"/>
    </row>
    <row r="2897" spans="14:34">
      <c r="N2897" s="415"/>
      <c r="O2897" s="417"/>
      <c r="P2897" s="415"/>
      <c r="Q2897" s="418"/>
      <c r="R2897" s="62"/>
      <c r="S2897" s="62"/>
      <c r="T2897" s="62"/>
      <c r="U2897" s="62"/>
      <c r="V2897" s="417"/>
      <c r="W2897" s="62"/>
      <c r="X2897" s="415"/>
      <c r="Y2897" s="417"/>
      <c r="Z2897" s="415"/>
      <c r="AA2897" s="417"/>
      <c r="AB2897" s="62"/>
      <c r="AC2897" s="62"/>
      <c r="AD2897" s="62"/>
      <c r="AE2897" s="62"/>
      <c r="AF2897" s="62"/>
      <c r="AG2897" s="62"/>
      <c r="AH2897" s="62"/>
    </row>
    <row r="2898" spans="14:34">
      <c r="N2898" s="415"/>
      <c r="O2898" s="417"/>
      <c r="P2898" s="415"/>
      <c r="Q2898" s="418"/>
      <c r="R2898" s="62"/>
      <c r="S2898" s="62"/>
      <c r="T2898" s="62"/>
      <c r="U2898" s="62"/>
      <c r="V2898" s="417"/>
      <c r="W2898" s="62"/>
      <c r="X2898" s="415"/>
      <c r="Y2898" s="417"/>
      <c r="Z2898" s="415"/>
      <c r="AA2898" s="417"/>
      <c r="AB2898" s="62"/>
      <c r="AC2898" s="62"/>
      <c r="AD2898" s="62"/>
      <c r="AE2898" s="62"/>
      <c r="AF2898" s="62"/>
      <c r="AG2898" s="62"/>
      <c r="AH2898" s="62"/>
    </row>
    <row r="2899" spans="14:34">
      <c r="N2899" s="415"/>
      <c r="O2899" s="417"/>
      <c r="P2899" s="415"/>
      <c r="Q2899" s="418"/>
      <c r="R2899" s="62"/>
      <c r="S2899" s="62"/>
      <c r="T2899" s="62"/>
      <c r="U2899" s="62"/>
      <c r="V2899" s="417"/>
      <c r="W2899" s="62"/>
      <c r="X2899" s="415"/>
      <c r="Y2899" s="417"/>
      <c r="Z2899" s="415"/>
      <c r="AA2899" s="417"/>
      <c r="AB2899" s="62"/>
      <c r="AC2899" s="62"/>
      <c r="AD2899" s="62"/>
      <c r="AE2899" s="62"/>
      <c r="AF2899" s="62"/>
      <c r="AG2899" s="62"/>
      <c r="AH2899" s="62"/>
    </row>
    <row r="2900" spans="14:34">
      <c r="N2900" s="415"/>
      <c r="O2900" s="417"/>
      <c r="P2900" s="415"/>
      <c r="Q2900" s="418"/>
      <c r="R2900" s="62"/>
      <c r="S2900" s="62"/>
      <c r="T2900" s="62"/>
      <c r="U2900" s="62"/>
      <c r="V2900" s="417"/>
      <c r="W2900" s="62"/>
      <c r="X2900" s="415"/>
      <c r="Y2900" s="417"/>
      <c r="Z2900" s="415"/>
      <c r="AA2900" s="417"/>
      <c r="AB2900" s="62"/>
      <c r="AC2900" s="62"/>
      <c r="AD2900" s="62"/>
      <c r="AE2900" s="62"/>
      <c r="AF2900" s="62"/>
      <c r="AG2900" s="62"/>
      <c r="AH2900" s="62"/>
    </row>
    <row r="2901" spans="14:34">
      <c r="N2901" s="415"/>
      <c r="O2901" s="417"/>
      <c r="P2901" s="415"/>
      <c r="Q2901" s="418"/>
      <c r="R2901" s="62"/>
      <c r="S2901" s="62"/>
      <c r="T2901" s="62"/>
      <c r="U2901" s="62"/>
      <c r="V2901" s="417"/>
      <c r="W2901" s="62"/>
      <c r="X2901" s="415"/>
      <c r="Y2901" s="417"/>
      <c r="Z2901" s="415"/>
      <c r="AA2901" s="417"/>
      <c r="AB2901" s="62"/>
      <c r="AC2901" s="62"/>
      <c r="AD2901" s="62"/>
      <c r="AE2901" s="62"/>
      <c r="AF2901" s="62"/>
      <c r="AG2901" s="62"/>
      <c r="AH2901" s="62"/>
    </row>
    <row r="2902" spans="14:34">
      <c r="N2902" s="415"/>
      <c r="O2902" s="417"/>
      <c r="P2902" s="415"/>
      <c r="Q2902" s="418"/>
      <c r="R2902" s="62"/>
      <c r="S2902" s="62"/>
      <c r="T2902" s="62"/>
      <c r="U2902" s="62"/>
      <c r="V2902" s="417"/>
      <c r="W2902" s="62"/>
      <c r="X2902" s="415"/>
      <c r="Y2902" s="417"/>
      <c r="Z2902" s="415"/>
      <c r="AA2902" s="417"/>
      <c r="AB2902" s="62"/>
      <c r="AC2902" s="62"/>
      <c r="AD2902" s="62"/>
      <c r="AE2902" s="62"/>
      <c r="AF2902" s="62"/>
      <c r="AG2902" s="62"/>
      <c r="AH2902" s="62"/>
    </row>
    <row r="2903" spans="14:34">
      <c r="N2903" s="415"/>
      <c r="O2903" s="417"/>
      <c r="P2903" s="415"/>
      <c r="Q2903" s="418"/>
      <c r="R2903" s="62"/>
      <c r="S2903" s="62"/>
      <c r="T2903" s="62"/>
      <c r="U2903" s="62"/>
      <c r="V2903" s="417"/>
      <c r="W2903" s="62"/>
      <c r="X2903" s="415"/>
      <c r="Y2903" s="417"/>
      <c r="Z2903" s="415"/>
      <c r="AA2903" s="417"/>
      <c r="AB2903" s="62"/>
      <c r="AC2903" s="62"/>
      <c r="AD2903" s="62"/>
      <c r="AE2903" s="62"/>
      <c r="AF2903" s="62"/>
      <c r="AG2903" s="62"/>
      <c r="AH2903" s="62"/>
    </row>
    <row r="2904" spans="14:34">
      <c r="N2904" s="415"/>
      <c r="O2904" s="417"/>
      <c r="P2904" s="415"/>
      <c r="Q2904" s="418"/>
      <c r="R2904" s="62"/>
      <c r="S2904" s="62"/>
      <c r="T2904" s="62"/>
      <c r="U2904" s="62"/>
      <c r="V2904" s="417"/>
      <c r="W2904" s="62"/>
      <c r="X2904" s="415"/>
      <c r="Y2904" s="417"/>
      <c r="Z2904" s="415"/>
      <c r="AA2904" s="417"/>
      <c r="AB2904" s="62"/>
      <c r="AC2904" s="62"/>
      <c r="AD2904" s="62"/>
      <c r="AE2904" s="62"/>
      <c r="AF2904" s="62"/>
      <c r="AG2904" s="62"/>
      <c r="AH2904" s="62"/>
    </row>
    <row r="2905" spans="14:34">
      <c r="N2905" s="415"/>
      <c r="O2905" s="417"/>
      <c r="P2905" s="415"/>
      <c r="Q2905" s="418"/>
      <c r="R2905" s="62"/>
      <c r="S2905" s="62"/>
      <c r="T2905" s="62"/>
      <c r="U2905" s="62"/>
      <c r="V2905" s="417"/>
      <c r="W2905" s="62"/>
      <c r="X2905" s="415"/>
      <c r="Y2905" s="417"/>
      <c r="Z2905" s="415"/>
      <c r="AA2905" s="417"/>
      <c r="AB2905" s="62"/>
      <c r="AC2905" s="62"/>
      <c r="AD2905" s="62"/>
      <c r="AE2905" s="62"/>
      <c r="AF2905" s="62"/>
      <c r="AG2905" s="62"/>
      <c r="AH2905" s="62"/>
    </row>
    <row r="2906" spans="14:34">
      <c r="N2906" s="415"/>
      <c r="O2906" s="417"/>
      <c r="P2906" s="415"/>
      <c r="Q2906" s="418"/>
      <c r="R2906" s="62"/>
      <c r="S2906" s="62"/>
      <c r="T2906" s="62"/>
      <c r="U2906" s="62"/>
      <c r="V2906" s="417"/>
      <c r="W2906" s="62"/>
      <c r="X2906" s="415"/>
      <c r="Y2906" s="417"/>
      <c r="Z2906" s="415"/>
      <c r="AA2906" s="417"/>
      <c r="AB2906" s="62"/>
      <c r="AC2906" s="62"/>
      <c r="AD2906" s="62"/>
      <c r="AE2906" s="62"/>
      <c r="AF2906" s="62"/>
      <c r="AG2906" s="62"/>
      <c r="AH2906" s="62"/>
    </row>
    <row r="2907" spans="14:34">
      <c r="N2907" s="415"/>
      <c r="O2907" s="417"/>
      <c r="P2907" s="415"/>
      <c r="Q2907" s="418"/>
      <c r="R2907" s="62"/>
      <c r="S2907" s="62"/>
      <c r="T2907" s="62"/>
      <c r="U2907" s="62"/>
      <c r="V2907" s="417"/>
      <c r="W2907" s="62"/>
      <c r="X2907" s="415"/>
      <c r="Y2907" s="417"/>
      <c r="Z2907" s="415"/>
      <c r="AA2907" s="417"/>
      <c r="AB2907" s="62"/>
      <c r="AC2907" s="62"/>
      <c r="AD2907" s="62"/>
      <c r="AE2907" s="62"/>
      <c r="AF2907" s="62"/>
      <c r="AG2907" s="62"/>
      <c r="AH2907" s="62"/>
    </row>
    <row r="2908" spans="14:34">
      <c r="N2908" s="415"/>
      <c r="O2908" s="417"/>
      <c r="P2908" s="415"/>
      <c r="Q2908" s="418"/>
      <c r="R2908" s="62"/>
      <c r="S2908" s="62"/>
      <c r="T2908" s="62"/>
      <c r="U2908" s="62"/>
      <c r="V2908" s="417"/>
      <c r="W2908" s="62"/>
      <c r="X2908" s="415"/>
      <c r="Y2908" s="417"/>
      <c r="Z2908" s="415"/>
      <c r="AA2908" s="417"/>
      <c r="AB2908" s="62"/>
      <c r="AC2908" s="62"/>
      <c r="AD2908" s="62"/>
      <c r="AE2908" s="62"/>
      <c r="AF2908" s="62"/>
      <c r="AG2908" s="62"/>
      <c r="AH2908" s="62"/>
    </row>
    <row r="2909" spans="14:34">
      <c r="N2909" s="415"/>
      <c r="O2909" s="417"/>
      <c r="P2909" s="415"/>
      <c r="Q2909" s="418"/>
      <c r="R2909" s="62"/>
      <c r="S2909" s="62"/>
      <c r="T2909" s="62"/>
      <c r="U2909" s="62"/>
      <c r="V2909" s="417"/>
      <c r="W2909" s="62"/>
      <c r="X2909" s="415"/>
      <c r="Y2909" s="417"/>
      <c r="Z2909" s="415"/>
      <c r="AA2909" s="417"/>
      <c r="AB2909" s="62"/>
      <c r="AC2909" s="62"/>
      <c r="AD2909" s="62"/>
      <c r="AE2909" s="62"/>
      <c r="AF2909" s="62"/>
      <c r="AG2909" s="62"/>
      <c r="AH2909" s="62"/>
    </row>
    <row r="2910" spans="14:34">
      <c r="N2910" s="415"/>
      <c r="O2910" s="417"/>
      <c r="P2910" s="415"/>
      <c r="Q2910" s="418"/>
      <c r="R2910" s="62"/>
      <c r="S2910" s="62"/>
      <c r="T2910" s="62"/>
      <c r="U2910" s="62"/>
      <c r="V2910" s="417"/>
      <c r="W2910" s="62"/>
      <c r="X2910" s="415"/>
      <c r="Y2910" s="417"/>
      <c r="Z2910" s="415"/>
      <c r="AA2910" s="417"/>
      <c r="AB2910" s="62"/>
      <c r="AC2910" s="62"/>
      <c r="AD2910" s="62"/>
      <c r="AE2910" s="62"/>
      <c r="AF2910" s="62"/>
      <c r="AG2910" s="62"/>
      <c r="AH2910" s="62"/>
    </row>
    <row r="2911" spans="14:34">
      <c r="N2911" s="415"/>
      <c r="O2911" s="417"/>
      <c r="P2911" s="415"/>
      <c r="Q2911" s="418"/>
      <c r="R2911" s="62"/>
      <c r="S2911" s="62"/>
      <c r="T2911" s="62"/>
      <c r="U2911" s="62"/>
      <c r="V2911" s="417"/>
      <c r="W2911" s="62"/>
      <c r="X2911" s="415"/>
      <c r="Y2911" s="417"/>
      <c r="Z2911" s="415"/>
      <c r="AA2911" s="417"/>
      <c r="AB2911" s="62"/>
      <c r="AC2911" s="62"/>
      <c r="AD2911" s="62"/>
      <c r="AE2911" s="62"/>
      <c r="AF2911" s="62"/>
      <c r="AG2911" s="62"/>
      <c r="AH2911" s="62"/>
    </row>
    <row r="2912" spans="14:34">
      <c r="N2912" s="415"/>
      <c r="O2912" s="417"/>
      <c r="P2912" s="415"/>
      <c r="Q2912" s="418"/>
      <c r="R2912" s="62"/>
      <c r="S2912" s="62"/>
      <c r="T2912" s="62"/>
      <c r="U2912" s="62"/>
      <c r="V2912" s="417"/>
      <c r="W2912" s="62"/>
      <c r="X2912" s="415"/>
      <c r="Y2912" s="417"/>
      <c r="Z2912" s="415"/>
      <c r="AA2912" s="417"/>
      <c r="AB2912" s="62"/>
      <c r="AC2912" s="62"/>
      <c r="AD2912" s="62"/>
      <c r="AE2912" s="62"/>
      <c r="AF2912" s="62"/>
      <c r="AG2912" s="62"/>
      <c r="AH2912" s="62"/>
    </row>
    <row r="2913" spans="14:34">
      <c r="N2913" s="415"/>
      <c r="O2913" s="417"/>
      <c r="P2913" s="415"/>
      <c r="Q2913" s="418"/>
      <c r="R2913" s="62"/>
      <c r="S2913" s="62"/>
      <c r="T2913" s="62"/>
      <c r="U2913" s="62"/>
      <c r="V2913" s="417"/>
      <c r="W2913" s="62"/>
      <c r="X2913" s="415"/>
      <c r="Y2913" s="417"/>
      <c r="Z2913" s="415"/>
      <c r="AA2913" s="417"/>
      <c r="AB2913" s="62"/>
      <c r="AC2913" s="62"/>
      <c r="AD2913" s="62"/>
      <c r="AE2913" s="62"/>
      <c r="AF2913" s="62"/>
      <c r="AG2913" s="62"/>
      <c r="AH2913" s="62"/>
    </row>
    <row r="2914" spans="14:34">
      <c r="N2914" s="415"/>
      <c r="O2914" s="417"/>
      <c r="P2914" s="415"/>
      <c r="Q2914" s="418"/>
      <c r="R2914" s="62"/>
      <c r="S2914" s="62"/>
      <c r="T2914" s="62"/>
      <c r="U2914" s="62"/>
      <c r="V2914" s="417"/>
      <c r="W2914" s="62"/>
      <c r="X2914" s="415"/>
      <c r="Y2914" s="417"/>
      <c r="Z2914" s="415"/>
      <c r="AA2914" s="417"/>
      <c r="AB2914" s="62"/>
      <c r="AC2914" s="62"/>
      <c r="AD2914" s="62"/>
      <c r="AE2914" s="62"/>
      <c r="AF2914" s="62"/>
      <c r="AG2914" s="62"/>
      <c r="AH2914" s="62"/>
    </row>
    <row r="2915" spans="14:34">
      <c r="N2915" s="415"/>
      <c r="O2915" s="417"/>
      <c r="P2915" s="415"/>
      <c r="Q2915" s="418"/>
      <c r="R2915" s="62"/>
      <c r="S2915" s="62"/>
      <c r="T2915" s="62"/>
      <c r="U2915" s="62"/>
      <c r="V2915" s="417"/>
      <c r="W2915" s="62"/>
      <c r="X2915" s="415"/>
      <c r="Y2915" s="417"/>
      <c r="Z2915" s="415"/>
      <c r="AA2915" s="417"/>
      <c r="AB2915" s="62"/>
      <c r="AC2915" s="62"/>
      <c r="AD2915" s="62"/>
      <c r="AE2915" s="62"/>
      <c r="AF2915" s="62"/>
      <c r="AG2915" s="62"/>
      <c r="AH2915" s="62"/>
    </row>
    <row r="2916" spans="14:34">
      <c r="N2916" s="415"/>
      <c r="O2916" s="417"/>
      <c r="P2916" s="415"/>
      <c r="Q2916" s="418"/>
      <c r="R2916" s="62"/>
      <c r="S2916" s="62"/>
      <c r="T2916" s="62"/>
      <c r="U2916" s="62"/>
      <c r="V2916" s="417"/>
      <c r="W2916" s="62"/>
      <c r="X2916" s="415"/>
      <c r="Y2916" s="417"/>
      <c r="Z2916" s="415"/>
      <c r="AA2916" s="417"/>
      <c r="AB2916" s="62"/>
      <c r="AC2916" s="62"/>
      <c r="AD2916" s="62"/>
      <c r="AE2916" s="62"/>
      <c r="AF2916" s="62"/>
      <c r="AG2916" s="62"/>
      <c r="AH2916" s="62"/>
    </row>
    <row r="2917" spans="14:34">
      <c r="N2917" s="415"/>
      <c r="O2917" s="417"/>
      <c r="P2917" s="415"/>
      <c r="Q2917" s="418"/>
      <c r="R2917" s="62"/>
      <c r="S2917" s="62"/>
      <c r="T2917" s="62"/>
      <c r="U2917" s="62"/>
      <c r="V2917" s="417"/>
      <c r="W2917" s="62"/>
      <c r="X2917" s="415"/>
      <c r="Y2917" s="417"/>
      <c r="Z2917" s="415"/>
      <c r="AA2917" s="417"/>
      <c r="AB2917" s="62"/>
      <c r="AC2917" s="62"/>
      <c r="AD2917" s="62"/>
      <c r="AE2917" s="62"/>
      <c r="AF2917" s="62"/>
      <c r="AG2917" s="62"/>
      <c r="AH2917" s="62"/>
    </row>
    <row r="2918" spans="14:34">
      <c r="N2918" s="415"/>
      <c r="O2918" s="417"/>
      <c r="P2918" s="415"/>
      <c r="Q2918" s="418"/>
      <c r="R2918" s="62"/>
      <c r="S2918" s="62"/>
      <c r="T2918" s="62"/>
      <c r="U2918" s="62"/>
      <c r="V2918" s="417"/>
      <c r="W2918" s="62"/>
      <c r="X2918" s="415"/>
      <c r="Y2918" s="417"/>
      <c r="Z2918" s="415"/>
      <c r="AA2918" s="417"/>
      <c r="AB2918" s="62"/>
      <c r="AC2918" s="62"/>
      <c r="AD2918" s="62"/>
      <c r="AE2918" s="62"/>
      <c r="AF2918" s="62"/>
      <c r="AG2918" s="62"/>
      <c r="AH2918" s="62"/>
    </row>
    <row r="2919" spans="14:34">
      <c r="N2919" s="415"/>
      <c r="O2919" s="417"/>
      <c r="P2919" s="415"/>
      <c r="Q2919" s="418"/>
      <c r="R2919" s="62"/>
      <c r="S2919" s="62"/>
      <c r="T2919" s="62"/>
      <c r="U2919" s="62"/>
      <c r="V2919" s="417"/>
      <c r="W2919" s="62"/>
      <c r="X2919" s="415"/>
      <c r="Y2919" s="417"/>
      <c r="Z2919" s="415"/>
      <c r="AA2919" s="417"/>
      <c r="AB2919" s="62"/>
      <c r="AC2919" s="62"/>
      <c r="AD2919" s="62"/>
      <c r="AE2919" s="62"/>
      <c r="AF2919" s="62"/>
      <c r="AG2919" s="62"/>
      <c r="AH2919" s="62"/>
    </row>
    <row r="2920" spans="14:34">
      <c r="N2920" s="415"/>
      <c r="O2920" s="417"/>
      <c r="P2920" s="415"/>
      <c r="Q2920" s="418"/>
      <c r="R2920" s="62"/>
      <c r="S2920" s="62"/>
      <c r="T2920" s="62"/>
      <c r="U2920" s="62"/>
      <c r="V2920" s="417"/>
      <c r="W2920" s="62"/>
      <c r="X2920" s="415"/>
      <c r="Y2920" s="417"/>
      <c r="Z2920" s="415"/>
      <c r="AA2920" s="417"/>
      <c r="AB2920" s="62"/>
      <c r="AC2920" s="62"/>
      <c r="AD2920" s="62"/>
      <c r="AE2920" s="62"/>
      <c r="AF2920" s="62"/>
      <c r="AG2920" s="62"/>
      <c r="AH2920" s="62"/>
    </row>
    <row r="2921" spans="14:34">
      <c r="N2921" s="415"/>
      <c r="O2921" s="417"/>
      <c r="P2921" s="415"/>
      <c r="Q2921" s="418"/>
      <c r="R2921" s="62"/>
      <c r="S2921" s="62"/>
      <c r="T2921" s="62"/>
      <c r="U2921" s="62"/>
      <c r="V2921" s="417"/>
      <c r="W2921" s="62"/>
      <c r="X2921" s="415"/>
      <c r="Y2921" s="417"/>
      <c r="Z2921" s="415"/>
      <c r="AA2921" s="417"/>
      <c r="AB2921" s="62"/>
      <c r="AC2921" s="62"/>
      <c r="AD2921" s="62"/>
      <c r="AE2921" s="62"/>
      <c r="AF2921" s="62"/>
      <c r="AG2921" s="62"/>
      <c r="AH2921" s="62"/>
    </row>
    <row r="2922" spans="14:34">
      <c r="N2922" s="415"/>
      <c r="O2922" s="417"/>
      <c r="P2922" s="415"/>
      <c r="Q2922" s="418"/>
      <c r="R2922" s="62"/>
      <c r="S2922" s="62"/>
      <c r="T2922" s="62"/>
      <c r="U2922" s="62"/>
      <c r="V2922" s="417"/>
      <c r="W2922" s="62"/>
      <c r="X2922" s="415"/>
      <c r="Y2922" s="417"/>
      <c r="Z2922" s="415"/>
      <c r="AA2922" s="417"/>
      <c r="AB2922" s="62"/>
      <c r="AC2922" s="62"/>
      <c r="AD2922" s="62"/>
      <c r="AE2922" s="62"/>
      <c r="AF2922" s="62"/>
      <c r="AG2922" s="62"/>
      <c r="AH2922" s="62"/>
    </row>
    <row r="2923" spans="14:34">
      <c r="N2923" s="415"/>
      <c r="O2923" s="417"/>
      <c r="P2923" s="415"/>
      <c r="Q2923" s="418"/>
      <c r="R2923" s="62"/>
      <c r="S2923" s="62"/>
      <c r="T2923" s="62"/>
      <c r="U2923" s="62"/>
      <c r="V2923" s="417"/>
      <c r="W2923" s="62"/>
      <c r="X2923" s="415"/>
      <c r="Y2923" s="417"/>
      <c r="Z2923" s="415"/>
      <c r="AA2923" s="417"/>
      <c r="AB2923" s="62"/>
      <c r="AC2923" s="62"/>
      <c r="AD2923" s="62"/>
      <c r="AE2923" s="62"/>
      <c r="AF2923" s="62"/>
      <c r="AG2923" s="62"/>
      <c r="AH2923" s="62"/>
    </row>
    <row r="2924" spans="14:34">
      <c r="N2924" s="415"/>
      <c r="O2924" s="417"/>
      <c r="P2924" s="415"/>
      <c r="Q2924" s="418"/>
      <c r="R2924" s="62"/>
      <c r="S2924" s="62"/>
      <c r="T2924" s="62"/>
      <c r="U2924" s="62"/>
      <c r="V2924" s="417"/>
      <c r="W2924" s="62"/>
      <c r="X2924" s="415"/>
      <c r="Y2924" s="417"/>
      <c r="Z2924" s="415"/>
      <c r="AA2924" s="417"/>
      <c r="AB2924" s="62"/>
      <c r="AC2924" s="62"/>
      <c r="AD2924" s="62"/>
      <c r="AE2924" s="62"/>
      <c r="AF2924" s="62"/>
      <c r="AG2924" s="62"/>
      <c r="AH2924" s="62"/>
    </row>
    <row r="2925" spans="14:34">
      <c r="N2925" s="415"/>
      <c r="O2925" s="417"/>
      <c r="P2925" s="415"/>
      <c r="Q2925" s="418"/>
      <c r="R2925" s="62"/>
      <c r="S2925" s="62"/>
      <c r="T2925" s="62"/>
      <c r="U2925" s="62"/>
      <c r="V2925" s="417"/>
      <c r="W2925" s="62"/>
      <c r="X2925" s="415"/>
      <c r="Y2925" s="417"/>
      <c r="Z2925" s="415"/>
      <c r="AA2925" s="417"/>
      <c r="AB2925" s="62"/>
      <c r="AC2925" s="62"/>
      <c r="AD2925" s="62"/>
      <c r="AE2925" s="62"/>
      <c r="AF2925" s="62"/>
      <c r="AG2925" s="62"/>
      <c r="AH2925" s="62"/>
    </row>
    <row r="2926" spans="14:34">
      <c r="N2926" s="415"/>
      <c r="O2926" s="417"/>
      <c r="P2926" s="415"/>
      <c r="Q2926" s="418"/>
      <c r="R2926" s="62"/>
      <c r="S2926" s="62"/>
      <c r="T2926" s="62"/>
      <c r="U2926" s="62"/>
      <c r="V2926" s="417"/>
      <c r="W2926" s="62"/>
      <c r="X2926" s="415"/>
      <c r="Y2926" s="417"/>
      <c r="Z2926" s="415"/>
      <c r="AA2926" s="417"/>
      <c r="AB2926" s="62"/>
      <c r="AC2926" s="62"/>
      <c r="AD2926" s="62"/>
      <c r="AE2926" s="62"/>
      <c r="AF2926" s="62"/>
      <c r="AG2926" s="62"/>
      <c r="AH2926" s="62"/>
    </row>
    <row r="2927" spans="14:34">
      <c r="N2927" s="415"/>
      <c r="O2927" s="417"/>
      <c r="P2927" s="415"/>
      <c r="Q2927" s="418"/>
      <c r="R2927" s="62"/>
      <c r="S2927" s="62"/>
      <c r="T2927" s="62"/>
      <c r="U2927" s="62"/>
      <c r="V2927" s="417"/>
      <c r="W2927" s="62"/>
      <c r="X2927" s="415"/>
      <c r="Y2927" s="417"/>
      <c r="Z2927" s="415"/>
      <c r="AA2927" s="417"/>
      <c r="AB2927" s="62"/>
      <c r="AC2927" s="62"/>
      <c r="AD2927" s="62"/>
      <c r="AE2927" s="62"/>
      <c r="AF2927" s="62"/>
      <c r="AG2927" s="62"/>
      <c r="AH2927" s="62"/>
    </row>
    <row r="2928" spans="14:34">
      <c r="N2928" s="415"/>
      <c r="O2928" s="417"/>
      <c r="P2928" s="415"/>
      <c r="Q2928" s="418"/>
      <c r="R2928" s="62"/>
      <c r="S2928" s="62"/>
      <c r="T2928" s="62"/>
      <c r="U2928" s="62"/>
      <c r="V2928" s="417"/>
      <c r="W2928" s="62"/>
      <c r="X2928" s="415"/>
      <c r="Y2928" s="417"/>
      <c r="Z2928" s="415"/>
      <c r="AA2928" s="417"/>
      <c r="AB2928" s="62"/>
      <c r="AC2928" s="62"/>
      <c r="AD2928" s="62"/>
      <c r="AE2928" s="62"/>
      <c r="AF2928" s="62"/>
      <c r="AG2928" s="62"/>
      <c r="AH2928" s="62"/>
    </row>
    <row r="2929" spans="14:34">
      <c r="N2929" s="415"/>
      <c r="O2929" s="417"/>
      <c r="P2929" s="415"/>
      <c r="Q2929" s="418"/>
      <c r="R2929" s="62"/>
      <c r="S2929" s="62"/>
      <c r="T2929" s="62"/>
      <c r="U2929" s="62"/>
      <c r="V2929" s="417"/>
      <c r="W2929" s="62"/>
      <c r="X2929" s="415"/>
      <c r="Y2929" s="417"/>
      <c r="Z2929" s="415"/>
      <c r="AA2929" s="417"/>
      <c r="AB2929" s="62"/>
      <c r="AC2929" s="62"/>
      <c r="AD2929" s="62"/>
      <c r="AE2929" s="62"/>
      <c r="AF2929" s="62"/>
      <c r="AG2929" s="62"/>
      <c r="AH2929" s="62"/>
    </row>
    <row r="2930" spans="14:34">
      <c r="N2930" s="415"/>
      <c r="O2930" s="417"/>
      <c r="P2930" s="415"/>
      <c r="Q2930" s="418"/>
      <c r="R2930" s="62"/>
      <c r="S2930" s="62"/>
      <c r="T2930" s="62"/>
      <c r="U2930" s="62"/>
      <c r="V2930" s="417"/>
      <c r="W2930" s="62"/>
      <c r="X2930" s="415"/>
      <c r="Y2930" s="417"/>
      <c r="Z2930" s="415"/>
      <c r="AA2930" s="417"/>
      <c r="AB2930" s="62"/>
      <c r="AC2930" s="62"/>
      <c r="AD2930" s="62"/>
      <c r="AE2930" s="62"/>
      <c r="AF2930" s="62"/>
      <c r="AG2930" s="62"/>
      <c r="AH2930" s="62"/>
    </row>
    <row r="2931" spans="14:34">
      <c r="N2931" s="415"/>
      <c r="O2931" s="417"/>
      <c r="P2931" s="415"/>
      <c r="Q2931" s="418"/>
      <c r="R2931" s="62"/>
      <c r="S2931" s="62"/>
      <c r="T2931" s="62"/>
      <c r="U2931" s="62"/>
      <c r="V2931" s="417"/>
      <c r="W2931" s="62"/>
      <c r="X2931" s="415"/>
      <c r="Y2931" s="417"/>
      <c r="Z2931" s="415"/>
      <c r="AA2931" s="417"/>
      <c r="AB2931" s="62"/>
      <c r="AC2931" s="62"/>
      <c r="AD2931" s="62"/>
      <c r="AE2931" s="62"/>
      <c r="AF2931" s="62"/>
      <c r="AG2931" s="62"/>
      <c r="AH2931" s="62"/>
    </row>
    <row r="2932" spans="14:34">
      <c r="N2932" s="415"/>
      <c r="O2932" s="417"/>
      <c r="P2932" s="415"/>
      <c r="Q2932" s="418"/>
      <c r="R2932" s="62"/>
      <c r="S2932" s="62"/>
      <c r="T2932" s="62"/>
      <c r="U2932" s="62"/>
      <c r="V2932" s="417"/>
      <c r="W2932" s="62"/>
      <c r="X2932" s="415"/>
      <c r="Y2932" s="417"/>
      <c r="Z2932" s="415"/>
      <c r="AA2932" s="417"/>
      <c r="AB2932" s="62"/>
      <c r="AC2932" s="62"/>
      <c r="AD2932" s="62"/>
      <c r="AE2932" s="62"/>
      <c r="AF2932" s="62"/>
      <c r="AG2932" s="62"/>
      <c r="AH2932" s="62"/>
    </row>
    <row r="2933" spans="14:34">
      <c r="N2933" s="415"/>
      <c r="O2933" s="417"/>
      <c r="P2933" s="415"/>
      <c r="Q2933" s="418"/>
      <c r="R2933" s="62"/>
      <c r="S2933" s="62"/>
      <c r="T2933" s="62"/>
      <c r="U2933" s="62"/>
      <c r="V2933" s="417"/>
      <c r="W2933" s="62"/>
      <c r="X2933" s="415"/>
      <c r="Y2933" s="417"/>
      <c r="Z2933" s="415"/>
      <c r="AA2933" s="417"/>
      <c r="AB2933" s="62"/>
      <c r="AC2933" s="62"/>
      <c r="AD2933" s="62"/>
      <c r="AE2933" s="62"/>
      <c r="AF2933" s="62"/>
      <c r="AG2933" s="62"/>
      <c r="AH2933" s="62"/>
    </row>
    <row r="2934" spans="14:34">
      <c r="N2934" s="415"/>
      <c r="O2934" s="417"/>
      <c r="P2934" s="415"/>
      <c r="Q2934" s="418"/>
      <c r="R2934" s="62"/>
      <c r="S2934" s="62"/>
      <c r="T2934" s="62"/>
      <c r="U2934" s="62"/>
      <c r="V2934" s="417"/>
      <c r="W2934" s="62"/>
      <c r="X2934" s="415"/>
      <c r="Y2934" s="417"/>
      <c r="Z2934" s="415"/>
      <c r="AA2934" s="417"/>
      <c r="AB2934" s="62"/>
      <c r="AC2934" s="62"/>
      <c r="AD2934" s="62"/>
      <c r="AE2934" s="62"/>
      <c r="AF2934" s="62"/>
      <c r="AG2934" s="62"/>
      <c r="AH2934" s="62"/>
    </row>
    <row r="2935" spans="14:34">
      <c r="N2935" s="415"/>
      <c r="O2935" s="417"/>
      <c r="P2935" s="415"/>
      <c r="Q2935" s="418"/>
      <c r="R2935" s="62"/>
      <c r="S2935" s="62"/>
      <c r="T2935" s="62"/>
      <c r="U2935" s="62"/>
      <c r="V2935" s="417"/>
      <c r="W2935" s="62"/>
      <c r="X2935" s="415"/>
      <c r="Y2935" s="417"/>
      <c r="Z2935" s="415"/>
      <c r="AA2935" s="417"/>
      <c r="AB2935" s="62"/>
      <c r="AC2935" s="62"/>
      <c r="AD2935" s="62"/>
      <c r="AE2935" s="62"/>
      <c r="AF2935" s="62"/>
      <c r="AG2935" s="62"/>
      <c r="AH2935" s="62"/>
    </row>
    <row r="2936" spans="14:34">
      <c r="N2936" s="415"/>
      <c r="O2936" s="417"/>
      <c r="P2936" s="415"/>
      <c r="Q2936" s="418"/>
      <c r="R2936" s="62"/>
      <c r="S2936" s="62"/>
      <c r="T2936" s="62"/>
      <c r="U2936" s="62"/>
      <c r="V2936" s="417"/>
      <c r="W2936" s="62"/>
      <c r="X2936" s="415"/>
      <c r="Y2936" s="417"/>
      <c r="Z2936" s="415"/>
      <c r="AA2936" s="417"/>
      <c r="AB2936" s="62"/>
      <c r="AC2936" s="62"/>
      <c r="AD2936" s="62"/>
      <c r="AE2936" s="62"/>
      <c r="AF2936" s="62"/>
      <c r="AG2936" s="62"/>
      <c r="AH2936" s="62"/>
    </row>
    <row r="2937" spans="14:34">
      <c r="N2937" s="415"/>
      <c r="O2937" s="417"/>
      <c r="P2937" s="415"/>
      <c r="Q2937" s="418"/>
      <c r="R2937" s="62"/>
      <c r="S2937" s="62"/>
      <c r="T2937" s="62"/>
      <c r="U2937" s="62"/>
      <c r="V2937" s="417"/>
      <c r="W2937" s="62"/>
      <c r="X2937" s="415"/>
      <c r="Y2937" s="417"/>
      <c r="Z2937" s="415"/>
      <c r="AA2937" s="417"/>
      <c r="AB2937" s="62"/>
      <c r="AC2937" s="62"/>
      <c r="AD2937" s="62"/>
      <c r="AE2937" s="62"/>
      <c r="AF2937" s="62"/>
      <c r="AG2937" s="62"/>
      <c r="AH2937" s="62"/>
    </row>
    <row r="2938" spans="14:34">
      <c r="N2938" s="415"/>
      <c r="O2938" s="417"/>
      <c r="P2938" s="415"/>
      <c r="Q2938" s="418"/>
      <c r="R2938" s="62"/>
      <c r="S2938" s="62"/>
      <c r="T2938" s="62"/>
      <c r="U2938" s="62"/>
      <c r="V2938" s="417"/>
      <c r="W2938" s="62"/>
      <c r="X2938" s="415"/>
      <c r="Y2938" s="417"/>
      <c r="Z2938" s="415"/>
      <c r="AA2938" s="417"/>
      <c r="AB2938" s="62"/>
      <c r="AC2938" s="62"/>
      <c r="AD2938" s="62"/>
      <c r="AE2938" s="62"/>
      <c r="AF2938" s="62"/>
      <c r="AG2938" s="62"/>
      <c r="AH2938" s="62"/>
    </row>
    <row r="2939" spans="14:34">
      <c r="N2939" s="415"/>
      <c r="O2939" s="417"/>
      <c r="P2939" s="415"/>
      <c r="Q2939" s="418"/>
      <c r="R2939" s="62"/>
      <c r="S2939" s="62"/>
      <c r="T2939" s="62"/>
      <c r="U2939" s="62"/>
      <c r="V2939" s="417"/>
      <c r="W2939" s="62"/>
      <c r="X2939" s="415"/>
      <c r="Y2939" s="417"/>
      <c r="Z2939" s="415"/>
      <c r="AA2939" s="417"/>
      <c r="AB2939" s="62"/>
      <c r="AC2939" s="62"/>
      <c r="AD2939" s="62"/>
      <c r="AE2939" s="62"/>
      <c r="AF2939" s="62"/>
      <c r="AG2939" s="62"/>
      <c r="AH2939" s="62"/>
    </row>
    <row r="2940" spans="14:34">
      <c r="N2940" s="415"/>
      <c r="O2940" s="417"/>
      <c r="P2940" s="415"/>
      <c r="Q2940" s="418"/>
      <c r="R2940" s="62"/>
      <c r="S2940" s="62"/>
      <c r="T2940" s="62"/>
      <c r="U2940" s="62"/>
      <c r="V2940" s="417"/>
      <c r="W2940" s="62"/>
      <c r="X2940" s="415"/>
      <c r="Y2940" s="417"/>
      <c r="Z2940" s="415"/>
      <c r="AA2940" s="417"/>
      <c r="AB2940" s="62"/>
      <c r="AC2940" s="62"/>
      <c r="AD2940" s="62"/>
      <c r="AE2940" s="62"/>
      <c r="AF2940" s="62"/>
      <c r="AG2940" s="62"/>
      <c r="AH2940" s="62"/>
    </row>
    <row r="2941" spans="14:34">
      <c r="N2941" s="415"/>
      <c r="O2941" s="417"/>
      <c r="P2941" s="415"/>
      <c r="Q2941" s="418"/>
      <c r="R2941" s="62"/>
      <c r="S2941" s="62"/>
      <c r="T2941" s="62"/>
      <c r="U2941" s="62"/>
      <c r="V2941" s="417"/>
      <c r="W2941" s="62"/>
      <c r="X2941" s="415"/>
      <c r="Y2941" s="417"/>
      <c r="Z2941" s="415"/>
      <c r="AA2941" s="417"/>
      <c r="AB2941" s="62"/>
      <c r="AC2941" s="62"/>
      <c r="AD2941" s="62"/>
      <c r="AE2941" s="62"/>
      <c r="AF2941" s="62"/>
      <c r="AG2941" s="62"/>
      <c r="AH2941" s="62"/>
    </row>
    <row r="2942" spans="14:34">
      <c r="N2942" s="415"/>
      <c r="O2942" s="417"/>
      <c r="P2942" s="415"/>
      <c r="Q2942" s="418"/>
      <c r="R2942" s="62"/>
      <c r="S2942" s="62"/>
      <c r="T2942" s="62"/>
      <c r="U2942" s="62"/>
      <c r="V2942" s="417"/>
      <c r="W2942" s="62"/>
      <c r="X2942" s="415"/>
      <c r="Y2942" s="417"/>
      <c r="Z2942" s="415"/>
      <c r="AA2942" s="417"/>
      <c r="AB2942" s="62"/>
      <c r="AC2942" s="62"/>
      <c r="AD2942" s="62"/>
      <c r="AE2942" s="62"/>
      <c r="AF2942" s="62"/>
      <c r="AG2942" s="62"/>
      <c r="AH2942" s="62"/>
    </row>
    <row r="2943" spans="14:34">
      <c r="N2943" s="415"/>
      <c r="O2943" s="417"/>
      <c r="P2943" s="415"/>
      <c r="Q2943" s="418"/>
      <c r="R2943" s="62"/>
      <c r="S2943" s="62"/>
      <c r="T2943" s="62"/>
      <c r="U2943" s="62"/>
      <c r="V2943" s="417"/>
      <c r="W2943" s="62"/>
      <c r="X2943" s="415"/>
      <c r="Y2943" s="417"/>
      <c r="Z2943" s="415"/>
      <c r="AA2943" s="417"/>
      <c r="AB2943" s="62"/>
      <c r="AC2943" s="62"/>
      <c r="AD2943" s="62"/>
      <c r="AE2943" s="62"/>
      <c r="AF2943" s="62"/>
      <c r="AG2943" s="62"/>
      <c r="AH2943" s="62"/>
    </row>
    <row r="2944" spans="14:34">
      <c r="N2944" s="415"/>
      <c r="O2944" s="417"/>
      <c r="P2944" s="415"/>
      <c r="Q2944" s="418"/>
      <c r="R2944" s="62"/>
      <c r="S2944" s="62"/>
      <c r="T2944" s="62"/>
      <c r="U2944" s="62"/>
      <c r="V2944" s="417"/>
      <c r="W2944" s="62"/>
      <c r="X2944" s="415"/>
      <c r="Y2944" s="417"/>
      <c r="Z2944" s="415"/>
      <c r="AA2944" s="417"/>
      <c r="AB2944" s="62"/>
      <c r="AC2944" s="62"/>
      <c r="AD2944" s="62"/>
      <c r="AE2944" s="62"/>
      <c r="AF2944" s="62"/>
      <c r="AG2944" s="62"/>
      <c r="AH2944" s="62"/>
    </row>
    <row r="2945" spans="14:34">
      <c r="N2945" s="415"/>
      <c r="O2945" s="417"/>
      <c r="P2945" s="415"/>
      <c r="Q2945" s="418"/>
      <c r="R2945" s="62"/>
      <c r="S2945" s="62"/>
      <c r="T2945" s="62"/>
      <c r="U2945" s="62"/>
      <c r="V2945" s="417"/>
      <c r="W2945" s="62"/>
      <c r="X2945" s="415"/>
      <c r="Y2945" s="417"/>
      <c r="Z2945" s="415"/>
      <c r="AA2945" s="417"/>
      <c r="AB2945" s="62"/>
      <c r="AC2945" s="62"/>
      <c r="AD2945" s="62"/>
      <c r="AE2945" s="62"/>
      <c r="AF2945" s="62"/>
      <c r="AG2945" s="62"/>
      <c r="AH2945" s="62"/>
    </row>
    <row r="2946" spans="14:34">
      <c r="N2946" s="415"/>
      <c r="O2946" s="417"/>
      <c r="P2946" s="415"/>
      <c r="Q2946" s="418"/>
      <c r="R2946" s="62"/>
      <c r="S2946" s="62"/>
      <c r="T2946" s="62"/>
      <c r="U2946" s="62"/>
      <c r="V2946" s="417"/>
      <c r="W2946" s="62"/>
      <c r="X2946" s="415"/>
      <c r="Y2946" s="417"/>
      <c r="Z2946" s="415"/>
      <c r="AA2946" s="417"/>
      <c r="AB2946" s="62"/>
      <c r="AC2946" s="62"/>
      <c r="AD2946" s="62"/>
      <c r="AE2946" s="62"/>
      <c r="AF2946" s="62"/>
      <c r="AG2946" s="62"/>
      <c r="AH2946" s="62"/>
    </row>
    <row r="2947" spans="14:34">
      <c r="N2947" s="415"/>
      <c r="O2947" s="417"/>
      <c r="P2947" s="415"/>
      <c r="Q2947" s="418"/>
      <c r="R2947" s="62"/>
      <c r="S2947" s="62"/>
      <c r="T2947" s="62"/>
      <c r="U2947" s="62"/>
      <c r="V2947" s="417"/>
      <c r="W2947" s="62"/>
      <c r="X2947" s="415"/>
      <c r="Y2947" s="417"/>
      <c r="Z2947" s="415"/>
      <c r="AA2947" s="417"/>
      <c r="AB2947" s="62"/>
      <c r="AC2947" s="62"/>
      <c r="AD2947" s="62"/>
      <c r="AE2947" s="62"/>
      <c r="AF2947" s="62"/>
      <c r="AG2947" s="62"/>
      <c r="AH2947" s="62"/>
    </row>
    <row r="2948" spans="14:34">
      <c r="N2948" s="415"/>
      <c r="O2948" s="417"/>
      <c r="P2948" s="415"/>
      <c r="Q2948" s="418"/>
      <c r="R2948" s="62"/>
      <c r="S2948" s="62"/>
      <c r="T2948" s="62"/>
      <c r="U2948" s="62"/>
      <c r="V2948" s="417"/>
      <c r="W2948" s="62"/>
      <c r="X2948" s="415"/>
      <c r="Y2948" s="417"/>
      <c r="Z2948" s="415"/>
      <c r="AA2948" s="417"/>
      <c r="AB2948" s="62"/>
      <c r="AC2948" s="62"/>
      <c r="AD2948" s="62"/>
      <c r="AE2948" s="62"/>
      <c r="AF2948" s="62"/>
      <c r="AG2948" s="62"/>
      <c r="AH2948" s="62"/>
    </row>
    <row r="2949" spans="14:34">
      <c r="N2949" s="415"/>
      <c r="O2949" s="417"/>
      <c r="P2949" s="415"/>
      <c r="Q2949" s="418"/>
      <c r="R2949" s="62"/>
      <c r="S2949" s="62"/>
      <c r="T2949" s="62"/>
      <c r="U2949" s="62"/>
      <c r="V2949" s="417"/>
      <c r="W2949" s="62"/>
      <c r="X2949" s="415"/>
      <c r="Y2949" s="417"/>
      <c r="Z2949" s="415"/>
      <c r="AA2949" s="417"/>
      <c r="AB2949" s="62"/>
      <c r="AC2949" s="62"/>
      <c r="AD2949" s="62"/>
      <c r="AE2949" s="62"/>
      <c r="AF2949" s="62"/>
      <c r="AG2949" s="62"/>
      <c r="AH2949" s="62"/>
    </row>
    <row r="2950" spans="14:34">
      <c r="N2950" s="415"/>
      <c r="O2950" s="417"/>
      <c r="P2950" s="415"/>
      <c r="Q2950" s="418"/>
      <c r="R2950" s="62"/>
      <c r="S2950" s="62"/>
      <c r="T2950" s="62"/>
      <c r="U2950" s="62"/>
      <c r="V2950" s="417"/>
      <c r="W2950" s="62"/>
      <c r="X2950" s="415"/>
      <c r="Y2950" s="417"/>
      <c r="Z2950" s="415"/>
      <c r="AA2950" s="417"/>
      <c r="AB2950" s="62"/>
      <c r="AC2950" s="62"/>
      <c r="AD2950" s="62"/>
      <c r="AE2950" s="62"/>
      <c r="AF2950" s="62"/>
      <c r="AG2950" s="62"/>
      <c r="AH2950" s="62"/>
    </row>
    <row r="2951" spans="14:34">
      <c r="N2951" s="415"/>
      <c r="O2951" s="417"/>
      <c r="P2951" s="415"/>
      <c r="Q2951" s="418"/>
      <c r="R2951" s="62"/>
      <c r="S2951" s="62"/>
      <c r="T2951" s="62"/>
      <c r="U2951" s="62"/>
      <c r="V2951" s="417"/>
      <c r="W2951" s="62"/>
      <c r="X2951" s="415"/>
      <c r="Y2951" s="417"/>
      <c r="Z2951" s="415"/>
      <c r="AA2951" s="417"/>
      <c r="AB2951" s="62"/>
      <c r="AC2951" s="62"/>
      <c r="AD2951" s="62"/>
      <c r="AE2951" s="62"/>
      <c r="AF2951" s="62"/>
      <c r="AG2951" s="62"/>
      <c r="AH2951" s="62"/>
    </row>
    <row r="2952" spans="14:34">
      <c r="N2952" s="415"/>
      <c r="O2952" s="417"/>
      <c r="P2952" s="415"/>
      <c r="Q2952" s="418"/>
      <c r="R2952" s="62"/>
      <c r="S2952" s="62"/>
      <c r="T2952" s="62"/>
      <c r="U2952" s="62"/>
      <c r="V2952" s="417"/>
      <c r="W2952" s="62"/>
      <c r="X2952" s="415"/>
      <c r="Y2952" s="417"/>
      <c r="Z2952" s="415"/>
      <c r="AA2952" s="417"/>
      <c r="AB2952" s="62"/>
      <c r="AC2952" s="62"/>
      <c r="AD2952" s="62"/>
      <c r="AE2952" s="62"/>
      <c r="AF2952" s="62"/>
      <c r="AG2952" s="62"/>
      <c r="AH2952" s="62"/>
    </row>
    <row r="2953" spans="14:34">
      <c r="N2953" s="415"/>
      <c r="O2953" s="417"/>
      <c r="P2953" s="415"/>
      <c r="Q2953" s="418"/>
      <c r="R2953" s="62"/>
      <c r="S2953" s="62"/>
      <c r="T2953" s="62"/>
      <c r="U2953" s="62"/>
      <c r="V2953" s="417"/>
      <c r="W2953" s="62"/>
      <c r="X2953" s="415"/>
      <c r="Y2953" s="417"/>
      <c r="Z2953" s="415"/>
      <c r="AA2953" s="417"/>
      <c r="AB2953" s="62"/>
      <c r="AC2953" s="62"/>
      <c r="AD2953" s="62"/>
      <c r="AE2953" s="62"/>
      <c r="AF2953" s="62"/>
      <c r="AG2953" s="62"/>
      <c r="AH2953" s="62"/>
    </row>
    <row r="2954" spans="14:34">
      <c r="N2954" s="415"/>
      <c r="O2954" s="417"/>
      <c r="P2954" s="415"/>
      <c r="Q2954" s="418"/>
      <c r="R2954" s="62"/>
      <c r="S2954" s="62"/>
      <c r="T2954" s="62"/>
      <c r="U2954" s="62"/>
      <c r="V2954" s="417"/>
      <c r="W2954" s="62"/>
      <c r="X2954" s="415"/>
      <c r="Y2954" s="417"/>
      <c r="Z2954" s="415"/>
      <c r="AA2954" s="417"/>
      <c r="AB2954" s="62"/>
      <c r="AC2954" s="62"/>
      <c r="AD2954" s="62"/>
      <c r="AE2954" s="62"/>
      <c r="AF2954" s="62"/>
      <c r="AG2954" s="62"/>
      <c r="AH2954" s="62"/>
    </row>
    <row r="2955" spans="14:34">
      <c r="N2955" s="415"/>
      <c r="O2955" s="417"/>
      <c r="P2955" s="415"/>
      <c r="Q2955" s="418"/>
      <c r="R2955" s="62"/>
      <c r="S2955" s="62"/>
      <c r="T2955" s="62"/>
      <c r="U2955" s="62"/>
      <c r="V2955" s="417"/>
      <c r="W2955" s="62"/>
      <c r="X2955" s="415"/>
      <c r="Y2955" s="417"/>
      <c r="Z2955" s="415"/>
      <c r="AA2955" s="417"/>
      <c r="AB2955" s="62"/>
      <c r="AC2955" s="62"/>
      <c r="AD2955" s="62"/>
      <c r="AE2955" s="62"/>
      <c r="AF2955" s="62"/>
      <c r="AG2955" s="62"/>
      <c r="AH2955" s="62"/>
    </row>
    <row r="2956" spans="14:34">
      <c r="N2956" s="415"/>
      <c r="O2956" s="417"/>
      <c r="P2956" s="415"/>
      <c r="Q2956" s="418"/>
      <c r="R2956" s="62"/>
      <c r="S2956" s="62"/>
      <c r="T2956" s="62"/>
      <c r="U2956" s="62"/>
      <c r="V2956" s="417"/>
      <c r="W2956" s="62"/>
      <c r="X2956" s="415"/>
      <c r="Y2956" s="417"/>
      <c r="Z2956" s="415"/>
      <c r="AA2956" s="417"/>
      <c r="AB2956" s="62"/>
      <c r="AC2956" s="62"/>
      <c r="AD2956" s="62"/>
      <c r="AE2956" s="62"/>
      <c r="AF2956" s="62"/>
      <c r="AG2956" s="62"/>
      <c r="AH2956" s="62"/>
    </row>
    <row r="2957" spans="14:34">
      <c r="N2957" s="415"/>
      <c r="O2957" s="417"/>
      <c r="P2957" s="415"/>
      <c r="Q2957" s="418"/>
      <c r="R2957" s="62"/>
      <c r="S2957" s="62"/>
      <c r="T2957" s="62"/>
      <c r="U2957" s="62"/>
      <c r="V2957" s="417"/>
      <c r="W2957" s="62"/>
      <c r="X2957" s="415"/>
      <c r="Y2957" s="417"/>
      <c r="Z2957" s="415"/>
      <c r="AA2957" s="417"/>
      <c r="AB2957" s="62"/>
      <c r="AC2957" s="62"/>
      <c r="AD2957" s="62"/>
      <c r="AE2957" s="62"/>
      <c r="AF2957" s="62"/>
      <c r="AG2957" s="62"/>
      <c r="AH2957" s="62"/>
    </row>
    <row r="2958" spans="14:34">
      <c r="N2958" s="415"/>
      <c r="O2958" s="417"/>
      <c r="P2958" s="415"/>
      <c r="Q2958" s="418"/>
      <c r="R2958" s="62"/>
      <c r="S2958" s="62"/>
      <c r="T2958" s="62"/>
      <c r="U2958" s="62"/>
      <c r="V2958" s="417"/>
      <c r="W2958" s="62"/>
      <c r="X2958" s="415"/>
      <c r="Y2958" s="417"/>
      <c r="Z2958" s="415"/>
      <c r="AA2958" s="417"/>
      <c r="AB2958" s="62"/>
      <c r="AC2958" s="62"/>
      <c r="AD2958" s="62"/>
      <c r="AE2958" s="62"/>
      <c r="AF2958" s="62"/>
      <c r="AG2958" s="62"/>
      <c r="AH2958" s="62"/>
    </row>
    <row r="2959" spans="14:34">
      <c r="N2959" s="415"/>
      <c r="O2959" s="417"/>
      <c r="P2959" s="415"/>
      <c r="Q2959" s="418"/>
      <c r="R2959" s="62"/>
      <c r="S2959" s="62"/>
      <c r="T2959" s="62"/>
      <c r="U2959" s="62"/>
      <c r="V2959" s="417"/>
      <c r="W2959" s="62"/>
      <c r="X2959" s="415"/>
      <c r="Y2959" s="417"/>
      <c r="Z2959" s="415"/>
      <c r="AA2959" s="417"/>
      <c r="AB2959" s="62"/>
      <c r="AC2959" s="62"/>
      <c r="AD2959" s="62"/>
      <c r="AE2959" s="62"/>
      <c r="AF2959" s="62"/>
      <c r="AG2959" s="62"/>
      <c r="AH2959" s="62"/>
    </row>
    <row r="2960" spans="14:34">
      <c r="N2960" s="415"/>
      <c r="O2960" s="417"/>
      <c r="P2960" s="415"/>
      <c r="Q2960" s="418"/>
      <c r="R2960" s="62"/>
      <c r="S2960" s="62"/>
      <c r="T2960" s="62"/>
      <c r="U2960" s="62"/>
      <c r="V2960" s="417"/>
      <c r="W2960" s="62"/>
      <c r="X2960" s="415"/>
      <c r="Y2960" s="417"/>
      <c r="Z2960" s="415"/>
      <c r="AA2960" s="417"/>
      <c r="AB2960" s="62"/>
      <c r="AC2960" s="62"/>
      <c r="AD2960" s="62"/>
      <c r="AE2960" s="62"/>
      <c r="AF2960" s="62"/>
      <c r="AG2960" s="62"/>
      <c r="AH2960" s="62"/>
    </row>
    <row r="2961" spans="14:34">
      <c r="N2961" s="415"/>
      <c r="O2961" s="417"/>
      <c r="P2961" s="415"/>
      <c r="Q2961" s="418"/>
      <c r="R2961" s="62"/>
      <c r="S2961" s="62"/>
      <c r="T2961" s="62"/>
      <c r="U2961" s="62"/>
      <c r="V2961" s="417"/>
      <c r="W2961" s="62"/>
      <c r="X2961" s="415"/>
      <c r="Y2961" s="417"/>
      <c r="Z2961" s="415"/>
      <c r="AA2961" s="417"/>
      <c r="AB2961" s="62"/>
      <c r="AC2961" s="62"/>
      <c r="AD2961" s="62"/>
      <c r="AE2961" s="62"/>
      <c r="AF2961" s="62"/>
      <c r="AG2961" s="62"/>
      <c r="AH2961" s="62"/>
    </row>
    <row r="2962" spans="14:34">
      <c r="N2962" s="415"/>
      <c r="O2962" s="417"/>
      <c r="P2962" s="415"/>
      <c r="Q2962" s="418"/>
      <c r="R2962" s="62"/>
      <c r="S2962" s="62"/>
      <c r="T2962" s="62"/>
      <c r="U2962" s="62"/>
      <c r="V2962" s="417"/>
      <c r="W2962" s="62"/>
      <c r="X2962" s="415"/>
      <c r="Y2962" s="417"/>
      <c r="Z2962" s="415"/>
      <c r="AA2962" s="417"/>
      <c r="AB2962" s="62"/>
      <c r="AC2962" s="62"/>
      <c r="AD2962" s="62"/>
      <c r="AE2962" s="62"/>
      <c r="AF2962" s="62"/>
      <c r="AG2962" s="62"/>
      <c r="AH2962" s="62"/>
    </row>
    <row r="2963" spans="14:34">
      <c r="N2963" s="415"/>
      <c r="O2963" s="417"/>
      <c r="P2963" s="415"/>
      <c r="Q2963" s="418"/>
      <c r="R2963" s="62"/>
      <c r="S2963" s="62"/>
      <c r="T2963" s="62"/>
      <c r="U2963" s="62"/>
      <c r="V2963" s="417"/>
      <c r="W2963" s="62"/>
      <c r="X2963" s="415"/>
      <c r="Y2963" s="417"/>
      <c r="Z2963" s="415"/>
      <c r="AA2963" s="417"/>
      <c r="AB2963" s="62"/>
      <c r="AC2963" s="62"/>
      <c r="AD2963" s="62"/>
      <c r="AE2963" s="62"/>
      <c r="AF2963" s="62"/>
      <c r="AG2963" s="62"/>
      <c r="AH2963" s="62"/>
    </row>
    <row r="2964" spans="14:34">
      <c r="N2964" s="415"/>
      <c r="O2964" s="417"/>
      <c r="P2964" s="415"/>
      <c r="Q2964" s="418"/>
      <c r="R2964" s="62"/>
      <c r="S2964" s="62"/>
      <c r="T2964" s="62"/>
      <c r="U2964" s="62"/>
      <c r="V2964" s="417"/>
      <c r="W2964" s="62"/>
      <c r="X2964" s="415"/>
      <c r="Y2964" s="417"/>
      <c r="Z2964" s="415"/>
      <c r="AA2964" s="417"/>
      <c r="AB2964" s="62"/>
      <c r="AC2964" s="62"/>
      <c r="AD2964" s="62"/>
      <c r="AE2964" s="62"/>
      <c r="AF2964" s="62"/>
      <c r="AG2964" s="62"/>
      <c r="AH2964" s="62"/>
    </row>
    <row r="2965" spans="14:34">
      <c r="N2965" s="415"/>
      <c r="O2965" s="417"/>
      <c r="P2965" s="415"/>
      <c r="Q2965" s="418"/>
      <c r="R2965" s="62"/>
      <c r="S2965" s="62"/>
      <c r="T2965" s="62"/>
      <c r="U2965" s="62"/>
      <c r="V2965" s="417"/>
      <c r="W2965" s="62"/>
      <c r="X2965" s="415"/>
      <c r="Y2965" s="417"/>
      <c r="Z2965" s="415"/>
      <c r="AA2965" s="417"/>
      <c r="AB2965" s="62"/>
      <c r="AC2965" s="62"/>
      <c r="AD2965" s="62"/>
      <c r="AE2965" s="62"/>
      <c r="AF2965" s="62"/>
      <c r="AG2965" s="62"/>
      <c r="AH2965" s="62"/>
    </row>
    <row r="2966" spans="14:34">
      <c r="N2966" s="415"/>
      <c r="O2966" s="417"/>
      <c r="P2966" s="415"/>
      <c r="Q2966" s="418"/>
      <c r="R2966" s="62"/>
      <c r="S2966" s="62"/>
      <c r="T2966" s="62"/>
      <c r="U2966" s="62"/>
      <c r="V2966" s="417"/>
      <c r="W2966" s="62"/>
      <c r="X2966" s="415"/>
      <c r="Y2966" s="417"/>
      <c r="Z2966" s="415"/>
      <c r="AA2966" s="417"/>
      <c r="AB2966" s="62"/>
      <c r="AC2966" s="62"/>
      <c r="AD2966" s="62"/>
      <c r="AE2966" s="62"/>
      <c r="AF2966" s="62"/>
      <c r="AG2966" s="62"/>
      <c r="AH2966" s="62"/>
    </row>
    <row r="2967" spans="14:34">
      <c r="N2967" s="415"/>
      <c r="O2967" s="417"/>
      <c r="P2967" s="415"/>
      <c r="Q2967" s="418"/>
      <c r="R2967" s="62"/>
      <c r="S2967" s="62"/>
      <c r="T2967" s="62"/>
      <c r="U2967" s="62"/>
      <c r="V2967" s="417"/>
      <c r="W2967" s="62"/>
      <c r="X2967" s="415"/>
      <c r="Y2967" s="417"/>
      <c r="Z2967" s="415"/>
      <c r="AA2967" s="417"/>
      <c r="AB2967" s="62"/>
      <c r="AC2967" s="62"/>
      <c r="AD2967" s="62"/>
      <c r="AE2967" s="62"/>
      <c r="AF2967" s="62"/>
      <c r="AG2967" s="62"/>
      <c r="AH2967" s="62"/>
    </row>
    <row r="2968" spans="14:34">
      <c r="N2968" s="415"/>
      <c r="O2968" s="417"/>
      <c r="P2968" s="415"/>
      <c r="Q2968" s="418"/>
      <c r="R2968" s="62"/>
      <c r="S2968" s="62"/>
      <c r="T2968" s="62"/>
      <c r="U2968" s="62"/>
      <c r="V2968" s="417"/>
      <c r="W2968" s="62"/>
      <c r="X2968" s="415"/>
      <c r="Y2968" s="417"/>
      <c r="Z2968" s="415"/>
      <c r="AA2968" s="417"/>
      <c r="AB2968" s="62"/>
      <c r="AC2968" s="62"/>
      <c r="AD2968" s="62"/>
      <c r="AE2968" s="62"/>
      <c r="AF2968" s="62"/>
      <c r="AG2968" s="62"/>
      <c r="AH2968" s="62"/>
    </row>
    <row r="2969" spans="14:34">
      <c r="N2969" s="415"/>
      <c r="O2969" s="417"/>
      <c r="P2969" s="415"/>
      <c r="Q2969" s="418"/>
      <c r="R2969" s="62"/>
      <c r="S2969" s="62"/>
      <c r="T2969" s="62"/>
      <c r="U2969" s="62"/>
      <c r="V2969" s="417"/>
      <c r="W2969" s="62"/>
      <c r="X2969" s="415"/>
      <c r="Y2969" s="417"/>
      <c r="Z2969" s="415"/>
      <c r="AA2969" s="417"/>
      <c r="AB2969" s="62"/>
      <c r="AC2969" s="62"/>
      <c r="AD2969" s="62"/>
      <c r="AE2969" s="62"/>
      <c r="AF2969" s="62"/>
      <c r="AG2969" s="62"/>
      <c r="AH2969" s="62"/>
    </row>
    <row r="2970" spans="14:34">
      <c r="N2970" s="415"/>
      <c r="O2970" s="417"/>
      <c r="P2970" s="415"/>
      <c r="Q2970" s="418"/>
      <c r="R2970" s="62"/>
      <c r="S2970" s="62"/>
      <c r="T2970" s="62"/>
      <c r="U2970" s="62"/>
      <c r="V2970" s="417"/>
      <c r="W2970" s="62"/>
      <c r="X2970" s="415"/>
      <c r="Y2970" s="417"/>
      <c r="Z2970" s="415"/>
      <c r="AA2970" s="417"/>
      <c r="AB2970" s="62"/>
      <c r="AC2970" s="62"/>
      <c r="AD2970" s="62"/>
      <c r="AE2970" s="62"/>
      <c r="AF2970" s="62"/>
      <c r="AG2970" s="62"/>
      <c r="AH2970" s="62"/>
    </row>
    <row r="2971" spans="14:34">
      <c r="N2971" s="415"/>
      <c r="O2971" s="417"/>
      <c r="P2971" s="415"/>
      <c r="Q2971" s="418"/>
      <c r="R2971" s="62"/>
      <c r="S2971" s="62"/>
      <c r="T2971" s="62"/>
      <c r="U2971" s="62"/>
      <c r="V2971" s="417"/>
      <c r="W2971" s="62"/>
      <c r="X2971" s="415"/>
      <c r="Y2971" s="417"/>
      <c r="Z2971" s="415"/>
      <c r="AA2971" s="417"/>
      <c r="AB2971" s="62"/>
      <c r="AC2971" s="62"/>
      <c r="AD2971" s="62"/>
      <c r="AE2971" s="62"/>
      <c r="AF2971" s="62"/>
      <c r="AG2971" s="62"/>
      <c r="AH2971" s="62"/>
    </row>
    <row r="2972" spans="14:34">
      <c r="N2972" s="415"/>
      <c r="O2972" s="417"/>
      <c r="P2972" s="415"/>
      <c r="Q2972" s="418"/>
      <c r="R2972" s="62"/>
      <c r="S2972" s="62"/>
      <c r="T2972" s="62"/>
      <c r="U2972" s="62"/>
      <c r="V2972" s="417"/>
      <c r="W2972" s="62"/>
      <c r="X2972" s="415"/>
      <c r="Y2972" s="417"/>
      <c r="Z2972" s="415"/>
      <c r="AA2972" s="417"/>
      <c r="AB2972" s="62"/>
      <c r="AC2972" s="62"/>
      <c r="AD2972" s="62"/>
      <c r="AE2972" s="62"/>
      <c r="AF2972" s="62"/>
      <c r="AG2972" s="62"/>
      <c r="AH2972" s="62"/>
    </row>
    <row r="2973" spans="14:34">
      <c r="N2973" s="415"/>
      <c r="O2973" s="417"/>
      <c r="P2973" s="415"/>
      <c r="Q2973" s="418"/>
      <c r="R2973" s="62"/>
      <c r="S2973" s="62"/>
      <c r="T2973" s="62"/>
      <c r="U2973" s="62"/>
      <c r="V2973" s="417"/>
      <c r="W2973" s="62"/>
      <c r="X2973" s="415"/>
      <c r="Y2973" s="417"/>
      <c r="Z2973" s="415"/>
      <c r="AA2973" s="417"/>
      <c r="AB2973" s="62"/>
      <c r="AC2973" s="62"/>
      <c r="AD2973" s="62"/>
      <c r="AE2973" s="62"/>
      <c r="AF2973" s="62"/>
      <c r="AG2973" s="62"/>
      <c r="AH2973" s="62"/>
    </row>
    <row r="2974" spans="14:34">
      <c r="N2974" s="415"/>
      <c r="O2974" s="417"/>
      <c r="P2974" s="415"/>
      <c r="Q2974" s="418"/>
      <c r="R2974" s="62"/>
      <c r="S2974" s="62"/>
      <c r="T2974" s="62"/>
      <c r="U2974" s="62"/>
      <c r="V2974" s="417"/>
      <c r="W2974" s="62"/>
      <c r="X2974" s="415"/>
      <c r="Y2974" s="417"/>
      <c r="Z2974" s="415"/>
      <c r="AA2974" s="417"/>
      <c r="AB2974" s="62"/>
      <c r="AC2974" s="62"/>
      <c r="AD2974" s="62"/>
      <c r="AE2974" s="62"/>
      <c r="AF2974" s="62"/>
      <c r="AG2974" s="62"/>
      <c r="AH2974" s="62"/>
    </row>
    <row r="2975" spans="14:34">
      <c r="N2975" s="415"/>
      <c r="O2975" s="417"/>
      <c r="P2975" s="415"/>
      <c r="Q2975" s="418"/>
      <c r="R2975" s="62"/>
      <c r="S2975" s="62"/>
      <c r="T2975" s="62"/>
      <c r="U2975" s="62"/>
      <c r="V2975" s="417"/>
      <c r="W2975" s="62"/>
      <c r="X2975" s="415"/>
      <c r="Y2975" s="417"/>
      <c r="Z2975" s="415"/>
      <c r="AA2975" s="417"/>
      <c r="AB2975" s="62"/>
      <c r="AC2975" s="62"/>
      <c r="AD2975" s="62"/>
      <c r="AE2975" s="62"/>
      <c r="AF2975" s="62"/>
      <c r="AG2975" s="62"/>
      <c r="AH2975" s="62"/>
    </row>
    <row r="2976" spans="14:34">
      <c r="N2976" s="415"/>
      <c r="O2976" s="417"/>
      <c r="P2976" s="415"/>
      <c r="Q2976" s="418"/>
      <c r="R2976" s="62"/>
      <c r="S2976" s="62"/>
      <c r="T2976" s="62"/>
      <c r="U2976" s="62"/>
      <c r="V2976" s="417"/>
      <c r="W2976" s="62"/>
      <c r="X2976" s="415"/>
      <c r="Y2976" s="417"/>
      <c r="Z2976" s="415"/>
      <c r="AA2976" s="417"/>
      <c r="AB2976" s="62"/>
      <c r="AC2976" s="62"/>
      <c r="AD2976" s="62"/>
      <c r="AE2976" s="62"/>
      <c r="AF2976" s="62"/>
      <c r="AG2976" s="62"/>
      <c r="AH2976" s="62"/>
    </row>
    <row r="2977" spans="14:34">
      <c r="N2977" s="415"/>
      <c r="O2977" s="417"/>
      <c r="P2977" s="415"/>
      <c r="Q2977" s="418"/>
      <c r="R2977" s="62"/>
      <c r="S2977" s="62"/>
      <c r="T2977" s="62"/>
      <c r="U2977" s="62"/>
      <c r="V2977" s="417"/>
      <c r="W2977" s="62"/>
      <c r="X2977" s="415"/>
      <c r="Y2977" s="417"/>
      <c r="Z2977" s="415"/>
      <c r="AA2977" s="417"/>
      <c r="AB2977" s="62"/>
      <c r="AC2977" s="62"/>
      <c r="AD2977" s="62"/>
      <c r="AE2977" s="62"/>
      <c r="AF2977" s="62"/>
      <c r="AG2977" s="62"/>
      <c r="AH2977" s="62"/>
    </row>
    <row r="2978" spans="14:34">
      <c r="N2978" s="415"/>
      <c r="O2978" s="417"/>
      <c r="P2978" s="415"/>
      <c r="Q2978" s="418"/>
      <c r="R2978" s="62"/>
      <c r="S2978" s="62"/>
      <c r="T2978" s="62"/>
      <c r="U2978" s="62"/>
      <c r="V2978" s="417"/>
      <c r="W2978" s="62"/>
      <c r="X2978" s="415"/>
      <c r="Y2978" s="417"/>
      <c r="Z2978" s="415"/>
      <c r="AA2978" s="417"/>
      <c r="AB2978" s="62"/>
      <c r="AC2978" s="62"/>
      <c r="AD2978" s="62"/>
      <c r="AE2978" s="62"/>
      <c r="AF2978" s="62"/>
      <c r="AG2978" s="62"/>
      <c r="AH2978" s="62"/>
    </row>
    <row r="2979" spans="14:34">
      <c r="N2979" s="415"/>
      <c r="O2979" s="417"/>
      <c r="P2979" s="415"/>
      <c r="Q2979" s="418"/>
      <c r="R2979" s="62"/>
      <c r="S2979" s="62"/>
      <c r="T2979" s="62"/>
      <c r="U2979" s="62"/>
      <c r="V2979" s="417"/>
      <c r="W2979" s="62"/>
      <c r="X2979" s="415"/>
      <c r="Y2979" s="417"/>
      <c r="Z2979" s="415"/>
      <c r="AA2979" s="417"/>
      <c r="AB2979" s="62"/>
      <c r="AC2979" s="62"/>
      <c r="AD2979" s="62"/>
      <c r="AE2979" s="62"/>
      <c r="AF2979" s="62"/>
      <c r="AG2979" s="62"/>
      <c r="AH2979" s="62"/>
    </row>
    <row r="2980" spans="14:34">
      <c r="N2980" s="415"/>
      <c r="O2980" s="417"/>
      <c r="P2980" s="415"/>
      <c r="Q2980" s="418"/>
      <c r="R2980" s="62"/>
      <c r="S2980" s="62"/>
      <c r="T2980" s="62"/>
      <c r="U2980" s="62"/>
      <c r="V2980" s="417"/>
      <c r="W2980" s="62"/>
      <c r="X2980" s="415"/>
      <c r="Y2980" s="417"/>
      <c r="Z2980" s="415"/>
      <c r="AA2980" s="417"/>
      <c r="AB2980" s="62"/>
      <c r="AC2980" s="62"/>
      <c r="AD2980" s="62"/>
      <c r="AE2980" s="62"/>
      <c r="AF2980" s="62"/>
      <c r="AG2980" s="62"/>
      <c r="AH2980" s="62"/>
    </row>
    <row r="2981" spans="14:34">
      <c r="N2981" s="415"/>
      <c r="O2981" s="417"/>
      <c r="P2981" s="415"/>
      <c r="Q2981" s="418"/>
      <c r="R2981" s="62"/>
      <c r="S2981" s="62"/>
      <c r="T2981" s="62"/>
      <c r="U2981" s="62"/>
      <c r="V2981" s="417"/>
      <c r="W2981" s="62"/>
      <c r="X2981" s="415"/>
      <c r="Y2981" s="417"/>
      <c r="Z2981" s="415"/>
      <c r="AA2981" s="417"/>
      <c r="AB2981" s="62"/>
      <c r="AC2981" s="62"/>
      <c r="AD2981" s="62"/>
      <c r="AE2981" s="62"/>
      <c r="AF2981" s="62"/>
      <c r="AG2981" s="62"/>
      <c r="AH2981" s="62"/>
    </row>
    <row r="2982" spans="14:34">
      <c r="N2982" s="415"/>
      <c r="O2982" s="417"/>
      <c r="P2982" s="415"/>
      <c r="Q2982" s="418"/>
      <c r="R2982" s="62"/>
      <c r="S2982" s="62"/>
      <c r="T2982" s="62"/>
      <c r="U2982" s="62"/>
      <c r="V2982" s="417"/>
      <c r="W2982" s="62"/>
      <c r="X2982" s="415"/>
      <c r="Y2982" s="417"/>
      <c r="Z2982" s="415"/>
      <c r="AA2982" s="417"/>
      <c r="AB2982" s="62"/>
      <c r="AC2982" s="62"/>
      <c r="AD2982" s="62"/>
      <c r="AE2982" s="62"/>
      <c r="AF2982" s="62"/>
      <c r="AG2982" s="62"/>
      <c r="AH2982" s="62"/>
    </row>
    <row r="2983" spans="14:34">
      <c r="N2983" s="415"/>
      <c r="O2983" s="417"/>
      <c r="P2983" s="415"/>
      <c r="Q2983" s="418"/>
      <c r="R2983" s="62"/>
      <c r="S2983" s="62"/>
      <c r="T2983" s="62"/>
      <c r="U2983" s="62"/>
      <c r="V2983" s="417"/>
      <c r="W2983" s="62"/>
      <c r="X2983" s="415"/>
      <c r="Y2983" s="417"/>
      <c r="Z2983" s="415"/>
      <c r="AA2983" s="417"/>
      <c r="AB2983" s="62"/>
      <c r="AC2983" s="62"/>
      <c r="AD2983" s="62"/>
      <c r="AE2983" s="62"/>
      <c r="AF2983" s="62"/>
      <c r="AG2983" s="62"/>
      <c r="AH2983" s="62"/>
    </row>
    <row r="2984" spans="14:34">
      <c r="N2984" s="415"/>
      <c r="O2984" s="417"/>
      <c r="P2984" s="415"/>
      <c r="Q2984" s="418"/>
      <c r="R2984" s="62"/>
      <c r="S2984" s="62"/>
      <c r="T2984" s="62"/>
      <c r="U2984" s="62"/>
      <c r="V2984" s="417"/>
      <c r="W2984" s="62"/>
      <c r="X2984" s="415"/>
      <c r="Y2984" s="417"/>
      <c r="Z2984" s="415"/>
      <c r="AA2984" s="417"/>
      <c r="AB2984" s="62"/>
      <c r="AC2984" s="62"/>
      <c r="AD2984" s="62"/>
      <c r="AE2984" s="62"/>
      <c r="AF2984" s="62"/>
      <c r="AG2984" s="62"/>
      <c r="AH2984" s="62"/>
    </row>
    <row r="2985" spans="14:34">
      <c r="N2985" s="415"/>
      <c r="O2985" s="417"/>
      <c r="P2985" s="415"/>
      <c r="Q2985" s="418"/>
      <c r="R2985" s="62"/>
      <c r="S2985" s="62"/>
      <c r="T2985" s="62"/>
      <c r="U2985" s="62"/>
      <c r="V2985" s="417"/>
      <c r="W2985" s="62"/>
      <c r="X2985" s="415"/>
      <c r="Y2985" s="417"/>
      <c r="Z2985" s="415"/>
      <c r="AA2985" s="417"/>
      <c r="AB2985" s="62"/>
      <c r="AC2985" s="62"/>
      <c r="AD2985" s="62"/>
      <c r="AE2985" s="62"/>
      <c r="AF2985" s="62"/>
      <c r="AG2985" s="62"/>
      <c r="AH2985" s="62"/>
    </row>
    <row r="2986" spans="14:34">
      <c r="N2986" s="415"/>
      <c r="O2986" s="417"/>
      <c r="P2986" s="415"/>
      <c r="Q2986" s="418"/>
      <c r="R2986" s="62"/>
      <c r="S2986" s="62"/>
      <c r="T2986" s="62"/>
      <c r="U2986" s="62"/>
      <c r="V2986" s="417"/>
      <c r="W2986" s="62"/>
      <c r="X2986" s="415"/>
      <c r="Y2986" s="417"/>
      <c r="Z2986" s="415"/>
      <c r="AA2986" s="417"/>
      <c r="AB2986" s="62"/>
      <c r="AC2986" s="62"/>
      <c r="AD2986" s="62"/>
      <c r="AE2986" s="62"/>
      <c r="AF2986" s="62"/>
      <c r="AG2986" s="62"/>
      <c r="AH2986" s="62"/>
    </row>
    <row r="2987" spans="14:34">
      <c r="N2987" s="415"/>
      <c r="O2987" s="417"/>
      <c r="P2987" s="415"/>
      <c r="Q2987" s="418"/>
      <c r="R2987" s="62"/>
      <c r="S2987" s="62"/>
      <c r="T2987" s="62"/>
      <c r="U2987" s="62"/>
      <c r="V2987" s="417"/>
      <c r="W2987" s="62"/>
      <c r="X2987" s="415"/>
      <c r="Y2987" s="417"/>
      <c r="Z2987" s="415"/>
      <c r="AA2987" s="417"/>
      <c r="AB2987" s="62"/>
      <c r="AC2987" s="62"/>
      <c r="AD2987" s="62"/>
      <c r="AE2987" s="62"/>
      <c r="AF2987" s="62"/>
      <c r="AG2987" s="62"/>
      <c r="AH2987" s="62"/>
    </row>
    <row r="2988" spans="14:34">
      <c r="N2988" s="415"/>
      <c r="O2988" s="417"/>
      <c r="P2988" s="415"/>
      <c r="Q2988" s="418"/>
      <c r="R2988" s="62"/>
      <c r="S2988" s="62"/>
      <c r="T2988" s="62"/>
      <c r="U2988" s="62"/>
      <c r="V2988" s="417"/>
      <c r="W2988" s="62"/>
      <c r="X2988" s="415"/>
      <c r="Y2988" s="417"/>
      <c r="Z2988" s="415"/>
      <c r="AA2988" s="417"/>
      <c r="AB2988" s="62"/>
      <c r="AC2988" s="62"/>
      <c r="AD2988" s="62"/>
      <c r="AE2988" s="62"/>
      <c r="AF2988" s="62"/>
      <c r="AG2988" s="62"/>
      <c r="AH2988" s="62"/>
    </row>
    <row r="2989" spans="14:34">
      <c r="N2989" s="415"/>
      <c r="O2989" s="417"/>
      <c r="P2989" s="415"/>
      <c r="Q2989" s="418"/>
      <c r="R2989" s="62"/>
      <c r="S2989" s="62"/>
      <c r="T2989" s="62"/>
      <c r="U2989" s="62"/>
      <c r="V2989" s="417"/>
      <c r="W2989" s="62"/>
      <c r="X2989" s="415"/>
      <c r="Y2989" s="417"/>
      <c r="Z2989" s="415"/>
      <c r="AA2989" s="417"/>
      <c r="AB2989" s="62"/>
      <c r="AC2989" s="62"/>
      <c r="AD2989" s="62"/>
      <c r="AE2989" s="62"/>
      <c r="AF2989" s="62"/>
      <c r="AG2989" s="62"/>
      <c r="AH2989" s="62"/>
    </row>
    <row r="2990" spans="14:34">
      <c r="N2990" s="415"/>
      <c r="O2990" s="417"/>
      <c r="P2990" s="415"/>
      <c r="Q2990" s="418"/>
      <c r="R2990" s="62"/>
      <c r="S2990" s="62"/>
      <c r="T2990" s="62"/>
      <c r="U2990" s="62"/>
      <c r="V2990" s="417"/>
      <c r="W2990" s="62"/>
      <c r="X2990" s="415"/>
      <c r="Y2990" s="417"/>
      <c r="Z2990" s="415"/>
      <c r="AA2990" s="417"/>
      <c r="AB2990" s="62"/>
      <c r="AC2990" s="62"/>
      <c r="AD2990" s="62"/>
      <c r="AE2990" s="62"/>
      <c r="AF2990" s="62"/>
      <c r="AG2990" s="62"/>
      <c r="AH2990" s="62"/>
    </row>
    <row r="2991" spans="14:34">
      <c r="N2991" s="415"/>
      <c r="O2991" s="417"/>
      <c r="P2991" s="415"/>
      <c r="Q2991" s="418"/>
      <c r="R2991" s="62"/>
      <c r="S2991" s="62"/>
      <c r="T2991" s="62"/>
      <c r="U2991" s="62"/>
      <c r="V2991" s="417"/>
      <c r="W2991" s="62"/>
      <c r="X2991" s="415"/>
      <c r="Y2991" s="417"/>
      <c r="Z2991" s="415"/>
      <c r="AA2991" s="417"/>
      <c r="AB2991" s="62"/>
      <c r="AC2991" s="62"/>
      <c r="AD2991" s="62"/>
      <c r="AE2991" s="62"/>
      <c r="AF2991" s="62"/>
      <c r="AG2991" s="62"/>
      <c r="AH2991" s="62"/>
    </row>
    <row r="2992" spans="14:34">
      <c r="N2992" s="415"/>
      <c r="O2992" s="417"/>
      <c r="P2992" s="415"/>
      <c r="Q2992" s="418"/>
      <c r="R2992" s="62"/>
      <c r="S2992" s="62"/>
      <c r="T2992" s="62"/>
      <c r="U2992" s="62"/>
      <c r="V2992" s="417"/>
      <c r="W2992" s="62"/>
      <c r="X2992" s="415"/>
      <c r="Y2992" s="417"/>
      <c r="Z2992" s="415"/>
      <c r="AA2992" s="417"/>
      <c r="AB2992" s="62"/>
      <c r="AC2992" s="62"/>
      <c r="AD2992" s="62"/>
      <c r="AE2992" s="62"/>
      <c r="AF2992" s="62"/>
      <c r="AG2992" s="62"/>
      <c r="AH2992" s="62"/>
    </row>
    <row r="2993" spans="14:34">
      <c r="N2993" s="415"/>
      <c r="O2993" s="417"/>
      <c r="P2993" s="415"/>
      <c r="Q2993" s="418"/>
      <c r="R2993" s="62"/>
      <c r="S2993" s="62"/>
      <c r="T2993" s="62"/>
      <c r="U2993" s="62"/>
      <c r="V2993" s="417"/>
      <c r="W2993" s="62"/>
      <c r="X2993" s="415"/>
      <c r="Y2993" s="417"/>
      <c r="Z2993" s="415"/>
      <c r="AA2993" s="417"/>
      <c r="AB2993" s="62"/>
      <c r="AC2993" s="62"/>
      <c r="AD2993" s="62"/>
      <c r="AE2993" s="62"/>
      <c r="AF2993" s="62"/>
      <c r="AG2993" s="62"/>
      <c r="AH2993" s="62"/>
    </row>
    <row r="2994" spans="14:34">
      <c r="N2994" s="415"/>
      <c r="O2994" s="417"/>
      <c r="P2994" s="415"/>
      <c r="Q2994" s="418"/>
      <c r="R2994" s="62"/>
      <c r="S2994" s="62"/>
      <c r="T2994" s="62"/>
      <c r="U2994" s="62"/>
      <c r="V2994" s="417"/>
      <c r="W2994" s="62"/>
      <c r="X2994" s="415"/>
      <c r="Y2994" s="417"/>
      <c r="Z2994" s="415"/>
      <c r="AA2994" s="417"/>
      <c r="AB2994" s="62"/>
      <c r="AC2994" s="62"/>
      <c r="AD2994" s="62"/>
      <c r="AE2994" s="62"/>
      <c r="AF2994" s="62"/>
      <c r="AG2994" s="62"/>
      <c r="AH2994" s="62"/>
    </row>
    <row r="2995" spans="14:34">
      <c r="N2995" s="415"/>
      <c r="O2995" s="417"/>
      <c r="P2995" s="415"/>
      <c r="Q2995" s="418"/>
      <c r="R2995" s="62"/>
      <c r="S2995" s="62"/>
      <c r="T2995" s="62"/>
      <c r="U2995" s="62"/>
      <c r="V2995" s="417"/>
      <c r="W2995" s="62"/>
      <c r="X2995" s="415"/>
      <c r="Y2995" s="417"/>
      <c r="Z2995" s="415"/>
      <c r="AA2995" s="417"/>
      <c r="AB2995" s="62"/>
      <c r="AC2995" s="62"/>
      <c r="AD2995" s="62"/>
      <c r="AE2995" s="62"/>
      <c r="AF2995" s="62"/>
      <c r="AG2995" s="62"/>
      <c r="AH2995" s="62"/>
    </row>
    <row r="2996" spans="14:34">
      <c r="N2996" s="415"/>
      <c r="O2996" s="417"/>
      <c r="P2996" s="415"/>
      <c r="Q2996" s="418"/>
      <c r="R2996" s="62"/>
      <c r="S2996" s="62"/>
      <c r="T2996" s="62"/>
      <c r="U2996" s="62"/>
      <c r="V2996" s="417"/>
      <c r="W2996" s="62"/>
      <c r="X2996" s="415"/>
      <c r="Y2996" s="417"/>
      <c r="Z2996" s="415"/>
      <c r="AA2996" s="417"/>
      <c r="AB2996" s="62"/>
      <c r="AC2996" s="62"/>
      <c r="AD2996" s="62"/>
      <c r="AE2996" s="62"/>
      <c r="AF2996" s="62"/>
      <c r="AG2996" s="62"/>
      <c r="AH2996" s="62"/>
    </row>
    <row r="2997" spans="14:34">
      <c r="N2997" s="415"/>
      <c r="O2997" s="417"/>
      <c r="P2997" s="415"/>
      <c r="Q2997" s="418"/>
      <c r="R2997" s="62"/>
      <c r="S2997" s="62"/>
      <c r="T2997" s="62"/>
      <c r="U2997" s="62"/>
      <c r="V2997" s="417"/>
      <c r="W2997" s="62"/>
      <c r="X2997" s="415"/>
      <c r="Y2997" s="417"/>
      <c r="Z2997" s="415"/>
      <c r="AA2997" s="417"/>
      <c r="AB2997" s="62"/>
      <c r="AC2997" s="62"/>
      <c r="AD2997" s="62"/>
      <c r="AE2997" s="62"/>
      <c r="AF2997" s="62"/>
      <c r="AG2997" s="62"/>
      <c r="AH2997" s="62"/>
    </row>
    <row r="2998" spans="14:34">
      <c r="N2998" s="415"/>
      <c r="O2998" s="417"/>
      <c r="P2998" s="415"/>
      <c r="Q2998" s="418"/>
      <c r="R2998" s="62"/>
      <c r="S2998" s="62"/>
      <c r="T2998" s="62"/>
      <c r="U2998" s="62"/>
      <c r="V2998" s="417"/>
      <c r="W2998" s="62"/>
      <c r="X2998" s="415"/>
      <c r="Y2998" s="417"/>
      <c r="Z2998" s="415"/>
      <c r="AA2998" s="417"/>
      <c r="AB2998" s="62"/>
      <c r="AC2998" s="62"/>
      <c r="AD2998" s="62"/>
      <c r="AE2998" s="62"/>
      <c r="AF2998" s="62"/>
      <c r="AG2998" s="62"/>
      <c r="AH2998" s="62"/>
    </row>
    <row r="2999" spans="14:34">
      <c r="N2999" s="415"/>
      <c r="O2999" s="417"/>
      <c r="P2999" s="415"/>
      <c r="Q2999" s="418"/>
      <c r="R2999" s="62"/>
      <c r="S2999" s="62"/>
      <c r="T2999" s="62"/>
      <c r="U2999" s="62"/>
      <c r="V2999" s="417"/>
      <c r="W2999" s="62"/>
      <c r="X2999" s="415"/>
      <c r="Y2999" s="417"/>
      <c r="Z2999" s="415"/>
      <c r="AA2999" s="417"/>
      <c r="AB2999" s="62"/>
      <c r="AC2999" s="62"/>
      <c r="AD2999" s="62"/>
      <c r="AE2999" s="62"/>
      <c r="AF2999" s="62"/>
      <c r="AG2999" s="62"/>
      <c r="AH2999" s="62"/>
    </row>
    <row r="3000" spans="14:34">
      <c r="N3000" s="415"/>
      <c r="O3000" s="417"/>
      <c r="P3000" s="415"/>
      <c r="Q3000" s="418"/>
      <c r="R3000" s="62"/>
      <c r="S3000" s="62"/>
      <c r="T3000" s="62"/>
      <c r="U3000" s="62"/>
      <c r="V3000" s="417"/>
      <c r="W3000" s="62"/>
      <c r="X3000" s="415"/>
      <c r="Y3000" s="417"/>
      <c r="Z3000" s="415"/>
      <c r="AA3000" s="417"/>
      <c r="AB3000" s="62"/>
      <c r="AC3000" s="62"/>
      <c r="AD3000" s="62"/>
      <c r="AE3000" s="62"/>
      <c r="AF3000" s="62"/>
      <c r="AG3000" s="62"/>
      <c r="AH3000" s="62"/>
    </row>
    <row r="3001" spans="14:34">
      <c r="N3001" s="415"/>
      <c r="O3001" s="417"/>
      <c r="P3001" s="415"/>
      <c r="Q3001" s="418"/>
      <c r="R3001" s="62"/>
      <c r="S3001" s="62"/>
      <c r="T3001" s="62"/>
      <c r="U3001" s="62"/>
      <c r="V3001" s="417"/>
      <c r="W3001" s="62"/>
      <c r="X3001" s="415"/>
      <c r="Y3001" s="417"/>
      <c r="Z3001" s="415"/>
      <c r="AA3001" s="417"/>
      <c r="AB3001" s="62"/>
      <c r="AC3001" s="62"/>
      <c r="AD3001" s="62"/>
      <c r="AE3001" s="62"/>
      <c r="AF3001" s="62"/>
      <c r="AG3001" s="62"/>
      <c r="AH3001" s="62"/>
    </row>
    <row r="3002" spans="14:34">
      <c r="N3002" s="415"/>
      <c r="O3002" s="417"/>
      <c r="P3002" s="415"/>
      <c r="Q3002" s="418"/>
      <c r="R3002" s="62"/>
      <c r="S3002" s="62"/>
      <c r="T3002" s="62"/>
      <c r="U3002" s="62"/>
      <c r="V3002" s="417"/>
      <c r="W3002" s="62"/>
      <c r="X3002" s="415"/>
      <c r="Y3002" s="417"/>
      <c r="Z3002" s="415"/>
      <c r="AA3002" s="417"/>
      <c r="AB3002" s="62"/>
      <c r="AC3002" s="62"/>
      <c r="AD3002" s="62"/>
      <c r="AE3002" s="62"/>
      <c r="AF3002" s="62"/>
      <c r="AG3002" s="62"/>
      <c r="AH3002" s="62"/>
    </row>
    <row r="3003" spans="14:34">
      <c r="N3003" s="415"/>
      <c r="O3003" s="417"/>
      <c r="P3003" s="415"/>
      <c r="Q3003" s="418"/>
      <c r="R3003" s="62"/>
      <c r="S3003" s="62"/>
      <c r="T3003" s="62"/>
      <c r="U3003" s="62"/>
      <c r="V3003" s="417"/>
      <c r="W3003" s="62"/>
      <c r="X3003" s="415"/>
      <c r="Y3003" s="417"/>
      <c r="Z3003" s="415"/>
      <c r="AA3003" s="417"/>
      <c r="AB3003" s="62"/>
      <c r="AC3003" s="62"/>
      <c r="AD3003" s="62"/>
      <c r="AE3003" s="62"/>
      <c r="AF3003" s="62"/>
      <c r="AG3003" s="62"/>
      <c r="AH3003" s="62"/>
    </row>
    <row r="3004" spans="14:34">
      <c r="N3004" s="415"/>
      <c r="O3004" s="417"/>
      <c r="P3004" s="415"/>
      <c r="Q3004" s="418"/>
      <c r="R3004" s="62"/>
      <c r="S3004" s="62"/>
      <c r="T3004" s="62"/>
      <c r="U3004" s="62"/>
      <c r="V3004" s="417"/>
      <c r="W3004" s="62"/>
      <c r="X3004" s="415"/>
      <c r="Y3004" s="417"/>
      <c r="Z3004" s="415"/>
      <c r="AA3004" s="417"/>
      <c r="AB3004" s="62"/>
      <c r="AC3004" s="62"/>
      <c r="AD3004" s="62"/>
      <c r="AE3004" s="62"/>
      <c r="AF3004" s="62"/>
      <c r="AG3004" s="62"/>
      <c r="AH3004" s="62"/>
    </row>
    <row r="3005" spans="14:34">
      <c r="N3005" s="415"/>
      <c r="O3005" s="417"/>
      <c r="P3005" s="415"/>
      <c r="Q3005" s="418"/>
      <c r="R3005" s="62"/>
      <c r="S3005" s="62"/>
      <c r="T3005" s="62"/>
      <c r="U3005" s="62"/>
      <c r="V3005" s="417"/>
      <c r="W3005" s="62"/>
      <c r="X3005" s="415"/>
      <c r="Y3005" s="417"/>
      <c r="Z3005" s="415"/>
      <c r="AA3005" s="417"/>
      <c r="AB3005" s="62"/>
      <c r="AC3005" s="62"/>
      <c r="AD3005" s="62"/>
      <c r="AE3005" s="62"/>
      <c r="AF3005" s="62"/>
      <c r="AG3005" s="62"/>
      <c r="AH3005" s="62"/>
    </row>
    <row r="3006" spans="14:34">
      <c r="N3006" s="415"/>
      <c r="O3006" s="417"/>
      <c r="P3006" s="415"/>
      <c r="Q3006" s="418"/>
      <c r="R3006" s="62"/>
      <c r="S3006" s="62"/>
      <c r="T3006" s="62"/>
      <c r="U3006" s="62"/>
      <c r="V3006" s="417"/>
      <c r="W3006" s="62"/>
      <c r="X3006" s="415"/>
      <c r="Y3006" s="417"/>
      <c r="Z3006" s="415"/>
      <c r="AA3006" s="417"/>
      <c r="AB3006" s="62"/>
      <c r="AC3006" s="62"/>
      <c r="AD3006" s="62"/>
      <c r="AE3006" s="62"/>
      <c r="AF3006" s="62"/>
      <c r="AG3006" s="62"/>
      <c r="AH3006" s="62"/>
    </row>
    <row r="3007" spans="14:34">
      <c r="N3007" s="415"/>
      <c r="O3007" s="417"/>
      <c r="P3007" s="415"/>
      <c r="Q3007" s="418"/>
      <c r="R3007" s="62"/>
      <c r="S3007" s="62"/>
      <c r="T3007" s="62"/>
      <c r="U3007" s="62"/>
      <c r="V3007" s="417"/>
      <c r="W3007" s="62"/>
      <c r="X3007" s="415"/>
      <c r="Y3007" s="417"/>
      <c r="Z3007" s="415"/>
      <c r="AA3007" s="417"/>
      <c r="AB3007" s="62"/>
      <c r="AC3007" s="62"/>
      <c r="AD3007" s="62"/>
      <c r="AE3007" s="62"/>
      <c r="AF3007" s="62"/>
      <c r="AG3007" s="62"/>
      <c r="AH3007" s="62"/>
    </row>
    <row r="3008" spans="14:34">
      <c r="N3008" s="415"/>
      <c r="O3008" s="417"/>
      <c r="P3008" s="415"/>
      <c r="Q3008" s="418"/>
      <c r="R3008" s="62"/>
      <c r="S3008" s="62"/>
      <c r="T3008" s="62"/>
      <c r="U3008" s="62"/>
      <c r="V3008" s="417"/>
      <c r="W3008" s="62"/>
      <c r="X3008" s="415"/>
      <c r="Y3008" s="417"/>
      <c r="Z3008" s="415"/>
      <c r="AA3008" s="417"/>
      <c r="AB3008" s="62"/>
      <c r="AC3008" s="62"/>
      <c r="AD3008" s="62"/>
      <c r="AE3008" s="62"/>
      <c r="AF3008" s="62"/>
      <c r="AG3008" s="62"/>
      <c r="AH3008" s="62"/>
    </row>
    <row r="3009" spans="14:34">
      <c r="N3009" s="415"/>
      <c r="O3009" s="417"/>
      <c r="P3009" s="415"/>
      <c r="Q3009" s="418"/>
      <c r="R3009" s="62"/>
      <c r="S3009" s="62"/>
      <c r="T3009" s="62"/>
      <c r="U3009" s="62"/>
      <c r="V3009" s="417"/>
      <c r="W3009" s="62"/>
      <c r="X3009" s="415"/>
      <c r="Y3009" s="417"/>
      <c r="Z3009" s="415"/>
      <c r="AA3009" s="417"/>
      <c r="AB3009" s="62"/>
      <c r="AC3009" s="62"/>
      <c r="AD3009" s="62"/>
      <c r="AE3009" s="62"/>
      <c r="AF3009" s="62"/>
      <c r="AG3009" s="62"/>
      <c r="AH3009" s="62"/>
    </row>
    <row r="3010" spans="14:34">
      <c r="N3010" s="415"/>
      <c r="O3010" s="417"/>
      <c r="P3010" s="415"/>
      <c r="Q3010" s="418"/>
      <c r="R3010" s="62"/>
      <c r="S3010" s="62"/>
      <c r="T3010" s="62"/>
      <c r="U3010" s="62"/>
      <c r="V3010" s="417"/>
      <c r="W3010" s="62"/>
      <c r="X3010" s="415"/>
      <c r="Y3010" s="417"/>
      <c r="Z3010" s="415"/>
      <c r="AA3010" s="417"/>
      <c r="AB3010" s="62"/>
      <c r="AC3010" s="62"/>
      <c r="AD3010" s="62"/>
      <c r="AE3010" s="62"/>
      <c r="AF3010" s="62"/>
      <c r="AG3010" s="62"/>
      <c r="AH3010" s="62"/>
    </row>
    <row r="3011" spans="14:34">
      <c r="N3011" s="415"/>
      <c r="O3011" s="417"/>
      <c r="P3011" s="415"/>
      <c r="Q3011" s="418"/>
      <c r="R3011" s="62"/>
      <c r="S3011" s="62"/>
      <c r="T3011" s="62"/>
      <c r="U3011" s="62"/>
      <c r="V3011" s="417"/>
      <c r="W3011" s="62"/>
      <c r="X3011" s="415"/>
      <c r="Y3011" s="417"/>
      <c r="Z3011" s="415"/>
      <c r="AA3011" s="417"/>
      <c r="AB3011" s="62"/>
      <c r="AC3011" s="62"/>
      <c r="AD3011" s="62"/>
      <c r="AE3011" s="62"/>
      <c r="AF3011" s="62"/>
      <c r="AG3011" s="62"/>
      <c r="AH3011" s="62"/>
    </row>
    <row r="3012" spans="14:34">
      <c r="N3012" s="415"/>
      <c r="O3012" s="417"/>
      <c r="P3012" s="415"/>
      <c r="Q3012" s="418"/>
      <c r="R3012" s="62"/>
      <c r="S3012" s="62"/>
      <c r="T3012" s="62"/>
      <c r="U3012" s="62"/>
      <c r="V3012" s="417"/>
      <c r="W3012" s="62"/>
      <c r="X3012" s="415"/>
      <c r="Y3012" s="417"/>
      <c r="Z3012" s="415"/>
      <c r="AA3012" s="417"/>
      <c r="AB3012" s="62"/>
      <c r="AC3012" s="62"/>
      <c r="AD3012" s="62"/>
      <c r="AE3012" s="62"/>
      <c r="AF3012" s="62"/>
      <c r="AG3012" s="62"/>
      <c r="AH3012" s="62"/>
    </row>
    <row r="3013" spans="14:34">
      <c r="N3013" s="415"/>
      <c r="O3013" s="417"/>
      <c r="P3013" s="415"/>
      <c r="Q3013" s="418"/>
      <c r="R3013" s="62"/>
      <c r="S3013" s="62"/>
      <c r="T3013" s="62"/>
      <c r="U3013" s="62"/>
      <c r="V3013" s="417"/>
      <c r="W3013" s="62"/>
      <c r="X3013" s="415"/>
      <c r="Y3013" s="417"/>
      <c r="Z3013" s="415"/>
      <c r="AA3013" s="417"/>
      <c r="AB3013" s="62"/>
      <c r="AC3013" s="62"/>
      <c r="AD3013" s="62"/>
      <c r="AE3013" s="62"/>
      <c r="AF3013" s="62"/>
      <c r="AG3013" s="62"/>
      <c r="AH3013" s="62"/>
    </row>
    <row r="3014" spans="14:34">
      <c r="N3014" s="415"/>
      <c r="O3014" s="417"/>
      <c r="P3014" s="415"/>
      <c r="Q3014" s="418"/>
      <c r="R3014" s="62"/>
      <c r="S3014" s="62"/>
      <c r="T3014" s="62"/>
      <c r="U3014" s="62"/>
      <c r="V3014" s="417"/>
      <c r="W3014" s="62"/>
      <c r="X3014" s="415"/>
      <c r="Y3014" s="417"/>
      <c r="Z3014" s="415"/>
      <c r="AA3014" s="417"/>
      <c r="AB3014" s="62"/>
      <c r="AC3014" s="62"/>
      <c r="AD3014" s="62"/>
      <c r="AE3014" s="62"/>
      <c r="AF3014" s="62"/>
      <c r="AG3014" s="62"/>
      <c r="AH3014" s="62"/>
    </row>
    <row r="3015" spans="14:34">
      <c r="N3015" s="415"/>
      <c r="O3015" s="417"/>
      <c r="P3015" s="415"/>
      <c r="Q3015" s="418"/>
      <c r="R3015" s="62"/>
      <c r="S3015" s="62"/>
      <c r="T3015" s="62"/>
      <c r="U3015" s="62"/>
      <c r="V3015" s="417"/>
      <c r="W3015" s="62"/>
      <c r="X3015" s="415"/>
      <c r="Y3015" s="417"/>
      <c r="Z3015" s="415"/>
      <c r="AA3015" s="417"/>
      <c r="AB3015" s="62"/>
      <c r="AC3015" s="62"/>
      <c r="AD3015" s="62"/>
      <c r="AE3015" s="62"/>
      <c r="AF3015" s="62"/>
      <c r="AG3015" s="62"/>
      <c r="AH3015" s="62"/>
    </row>
    <row r="3016" spans="14:34">
      <c r="N3016" s="415"/>
      <c r="O3016" s="417"/>
      <c r="P3016" s="415"/>
      <c r="Q3016" s="418"/>
      <c r="R3016" s="62"/>
      <c r="S3016" s="62"/>
      <c r="T3016" s="62"/>
      <c r="U3016" s="62"/>
      <c r="V3016" s="417"/>
      <c r="W3016" s="62"/>
      <c r="X3016" s="415"/>
      <c r="Y3016" s="417"/>
      <c r="Z3016" s="415"/>
      <c r="AA3016" s="417"/>
      <c r="AB3016" s="62"/>
      <c r="AC3016" s="62"/>
      <c r="AD3016" s="62"/>
      <c r="AE3016" s="62"/>
      <c r="AF3016" s="62"/>
      <c r="AG3016" s="62"/>
      <c r="AH3016" s="62"/>
    </row>
    <row r="3017" spans="14:34">
      <c r="N3017" s="415"/>
      <c r="O3017" s="417"/>
      <c r="P3017" s="415"/>
      <c r="Q3017" s="418"/>
      <c r="R3017" s="62"/>
      <c r="S3017" s="62"/>
      <c r="T3017" s="62"/>
      <c r="U3017" s="62"/>
      <c r="V3017" s="417"/>
      <c r="W3017" s="62"/>
      <c r="X3017" s="415"/>
      <c r="Y3017" s="417"/>
      <c r="Z3017" s="415"/>
      <c r="AA3017" s="417"/>
      <c r="AB3017" s="62"/>
      <c r="AC3017" s="62"/>
      <c r="AD3017" s="62"/>
      <c r="AE3017" s="62"/>
      <c r="AF3017" s="62"/>
      <c r="AG3017" s="62"/>
      <c r="AH3017" s="62"/>
    </row>
    <row r="3018" spans="14:34">
      <c r="N3018" s="415"/>
      <c r="O3018" s="417"/>
      <c r="P3018" s="415"/>
      <c r="Q3018" s="418"/>
      <c r="R3018" s="62"/>
      <c r="S3018" s="62"/>
      <c r="T3018" s="62"/>
      <c r="U3018" s="62"/>
      <c r="V3018" s="417"/>
      <c r="W3018" s="62"/>
      <c r="X3018" s="415"/>
      <c r="Y3018" s="417"/>
      <c r="Z3018" s="415"/>
      <c r="AA3018" s="417"/>
      <c r="AB3018" s="62"/>
      <c r="AC3018" s="62"/>
      <c r="AD3018" s="62"/>
      <c r="AE3018" s="62"/>
      <c r="AF3018" s="62"/>
      <c r="AG3018" s="62"/>
      <c r="AH3018" s="62"/>
    </row>
    <row r="3019" spans="14:34">
      <c r="N3019" s="415"/>
      <c r="O3019" s="417"/>
      <c r="P3019" s="415"/>
      <c r="Q3019" s="418"/>
      <c r="R3019" s="62"/>
      <c r="S3019" s="62"/>
      <c r="T3019" s="62"/>
      <c r="U3019" s="62"/>
      <c r="V3019" s="417"/>
      <c r="W3019" s="62"/>
      <c r="X3019" s="415"/>
      <c r="Y3019" s="417"/>
      <c r="Z3019" s="415"/>
      <c r="AA3019" s="417"/>
      <c r="AB3019" s="62"/>
      <c r="AC3019" s="62"/>
      <c r="AD3019" s="62"/>
      <c r="AE3019" s="62"/>
      <c r="AF3019" s="62"/>
      <c r="AG3019" s="62"/>
      <c r="AH3019" s="62"/>
    </row>
    <row r="3020" spans="14:34">
      <c r="N3020" s="415"/>
      <c r="O3020" s="417"/>
      <c r="P3020" s="415"/>
      <c r="Q3020" s="418"/>
      <c r="R3020" s="62"/>
      <c r="S3020" s="62"/>
      <c r="T3020" s="62"/>
      <c r="U3020" s="62"/>
      <c r="V3020" s="417"/>
      <c r="W3020" s="62"/>
      <c r="X3020" s="415"/>
      <c r="Y3020" s="417"/>
      <c r="Z3020" s="415"/>
      <c r="AA3020" s="417"/>
      <c r="AB3020" s="62"/>
      <c r="AC3020" s="62"/>
      <c r="AD3020" s="62"/>
      <c r="AE3020" s="62"/>
      <c r="AF3020" s="62"/>
      <c r="AG3020" s="62"/>
      <c r="AH3020" s="62"/>
    </row>
    <row r="3021" spans="14:34">
      <c r="N3021" s="415"/>
      <c r="O3021" s="417"/>
      <c r="P3021" s="415"/>
      <c r="Q3021" s="418"/>
      <c r="R3021" s="62"/>
      <c r="S3021" s="62"/>
      <c r="T3021" s="62"/>
      <c r="U3021" s="62"/>
      <c r="V3021" s="417"/>
      <c r="W3021" s="62"/>
      <c r="X3021" s="415"/>
      <c r="Y3021" s="417"/>
      <c r="Z3021" s="415"/>
      <c r="AA3021" s="417"/>
      <c r="AB3021" s="62"/>
      <c r="AC3021" s="62"/>
      <c r="AD3021" s="62"/>
      <c r="AE3021" s="62"/>
      <c r="AF3021" s="62"/>
      <c r="AG3021" s="62"/>
      <c r="AH3021" s="62"/>
    </row>
    <row r="3022" spans="14:34">
      <c r="N3022" s="415"/>
      <c r="O3022" s="417"/>
      <c r="P3022" s="415"/>
      <c r="Q3022" s="418"/>
      <c r="R3022" s="62"/>
      <c r="S3022" s="62"/>
      <c r="T3022" s="62"/>
      <c r="U3022" s="62"/>
      <c r="V3022" s="417"/>
      <c r="W3022" s="62"/>
      <c r="X3022" s="415"/>
      <c r="Y3022" s="417"/>
      <c r="Z3022" s="415"/>
      <c r="AA3022" s="417"/>
      <c r="AB3022" s="62"/>
      <c r="AC3022" s="62"/>
      <c r="AD3022" s="62"/>
      <c r="AE3022" s="62"/>
      <c r="AF3022" s="62"/>
      <c r="AG3022" s="62"/>
      <c r="AH3022" s="62"/>
    </row>
    <row r="3023" spans="14:34">
      <c r="N3023" s="415"/>
      <c r="O3023" s="417"/>
      <c r="P3023" s="415"/>
      <c r="Q3023" s="418"/>
      <c r="R3023" s="62"/>
      <c r="S3023" s="62"/>
      <c r="T3023" s="62"/>
      <c r="U3023" s="62"/>
      <c r="V3023" s="417"/>
      <c r="W3023" s="62"/>
      <c r="X3023" s="415"/>
      <c r="Y3023" s="417"/>
      <c r="Z3023" s="415"/>
      <c r="AA3023" s="417"/>
      <c r="AB3023" s="62"/>
      <c r="AC3023" s="62"/>
      <c r="AD3023" s="62"/>
      <c r="AE3023" s="62"/>
      <c r="AF3023" s="62"/>
      <c r="AG3023" s="62"/>
      <c r="AH3023" s="62"/>
    </row>
    <row r="3024" spans="14:34">
      <c r="N3024" s="415"/>
      <c r="O3024" s="417"/>
      <c r="P3024" s="415"/>
      <c r="Q3024" s="418"/>
      <c r="R3024" s="62"/>
      <c r="S3024" s="62"/>
      <c r="T3024" s="62"/>
      <c r="U3024" s="62"/>
      <c r="V3024" s="417"/>
      <c r="W3024" s="62"/>
      <c r="X3024" s="415"/>
      <c r="Y3024" s="417"/>
      <c r="Z3024" s="415"/>
      <c r="AA3024" s="417"/>
      <c r="AB3024" s="62"/>
      <c r="AC3024" s="62"/>
      <c r="AD3024" s="62"/>
      <c r="AE3024" s="62"/>
      <c r="AF3024" s="62"/>
      <c r="AG3024" s="62"/>
      <c r="AH3024" s="62"/>
    </row>
    <row r="3025" spans="14:34">
      <c r="N3025" s="415"/>
      <c r="O3025" s="417"/>
      <c r="P3025" s="415"/>
      <c r="Q3025" s="418"/>
      <c r="R3025" s="62"/>
      <c r="S3025" s="62"/>
      <c r="T3025" s="62"/>
      <c r="U3025" s="62"/>
      <c r="V3025" s="417"/>
      <c r="W3025" s="62"/>
      <c r="X3025" s="415"/>
      <c r="Y3025" s="417"/>
      <c r="Z3025" s="415"/>
      <c r="AA3025" s="417"/>
      <c r="AB3025" s="62"/>
      <c r="AC3025" s="62"/>
      <c r="AD3025" s="62"/>
      <c r="AE3025" s="62"/>
      <c r="AF3025" s="62"/>
      <c r="AG3025" s="62"/>
      <c r="AH3025" s="62"/>
    </row>
    <row r="3026" spans="14:34">
      <c r="N3026" s="415"/>
      <c r="O3026" s="417"/>
      <c r="P3026" s="415"/>
      <c r="Q3026" s="418"/>
      <c r="R3026" s="62"/>
      <c r="S3026" s="62"/>
      <c r="T3026" s="62"/>
      <c r="U3026" s="62"/>
      <c r="V3026" s="417"/>
      <c r="W3026" s="62"/>
      <c r="X3026" s="415"/>
      <c r="Y3026" s="417"/>
      <c r="Z3026" s="415"/>
      <c r="AA3026" s="417"/>
      <c r="AB3026" s="62"/>
      <c r="AC3026" s="62"/>
      <c r="AD3026" s="62"/>
      <c r="AE3026" s="62"/>
      <c r="AF3026" s="62"/>
      <c r="AG3026" s="62"/>
      <c r="AH3026" s="62"/>
    </row>
    <row r="3027" spans="14:34">
      <c r="N3027" s="415"/>
      <c r="O3027" s="417"/>
      <c r="P3027" s="415"/>
      <c r="Q3027" s="418"/>
      <c r="R3027" s="62"/>
      <c r="S3027" s="62"/>
      <c r="T3027" s="62"/>
      <c r="U3027" s="62"/>
      <c r="V3027" s="417"/>
      <c r="W3027" s="62"/>
      <c r="X3027" s="415"/>
      <c r="Y3027" s="417"/>
      <c r="Z3027" s="415"/>
      <c r="AA3027" s="417"/>
      <c r="AB3027" s="62"/>
      <c r="AC3027" s="62"/>
      <c r="AD3027" s="62"/>
      <c r="AE3027" s="62"/>
      <c r="AF3027" s="62"/>
      <c r="AG3027" s="62"/>
      <c r="AH3027" s="62"/>
    </row>
    <row r="3028" spans="14:34">
      <c r="N3028" s="415"/>
      <c r="O3028" s="417"/>
      <c r="P3028" s="415"/>
      <c r="Q3028" s="418"/>
      <c r="R3028" s="62"/>
      <c r="S3028" s="62"/>
      <c r="T3028" s="62"/>
      <c r="U3028" s="62"/>
      <c r="V3028" s="417"/>
      <c r="W3028" s="62"/>
      <c r="X3028" s="415"/>
      <c r="Y3028" s="417"/>
      <c r="Z3028" s="415"/>
      <c r="AA3028" s="417"/>
      <c r="AB3028" s="62"/>
      <c r="AC3028" s="62"/>
      <c r="AD3028" s="62"/>
      <c r="AE3028" s="62"/>
      <c r="AF3028" s="62"/>
      <c r="AG3028" s="62"/>
      <c r="AH3028" s="62"/>
    </row>
    <row r="3029" spans="14:34">
      <c r="N3029" s="415"/>
      <c r="O3029" s="417"/>
      <c r="P3029" s="415"/>
      <c r="Q3029" s="418"/>
      <c r="R3029" s="62"/>
      <c r="S3029" s="62"/>
      <c r="T3029" s="62"/>
      <c r="U3029" s="62"/>
      <c r="V3029" s="417"/>
      <c r="W3029" s="62"/>
      <c r="X3029" s="415"/>
      <c r="Y3029" s="417"/>
      <c r="Z3029" s="415"/>
      <c r="AA3029" s="417"/>
      <c r="AB3029" s="62"/>
      <c r="AC3029" s="62"/>
      <c r="AD3029" s="62"/>
      <c r="AE3029" s="62"/>
      <c r="AF3029" s="62"/>
      <c r="AG3029" s="62"/>
      <c r="AH3029" s="62"/>
    </row>
    <row r="3030" spans="14:34">
      <c r="N3030" s="415"/>
      <c r="O3030" s="417"/>
      <c r="P3030" s="415"/>
      <c r="Q3030" s="418"/>
      <c r="R3030" s="62"/>
      <c r="S3030" s="62"/>
      <c r="T3030" s="62"/>
      <c r="U3030" s="62"/>
      <c r="V3030" s="417"/>
      <c r="W3030" s="62"/>
      <c r="X3030" s="415"/>
      <c r="Y3030" s="417"/>
      <c r="Z3030" s="415"/>
      <c r="AA3030" s="417"/>
      <c r="AB3030" s="62"/>
      <c r="AC3030" s="62"/>
      <c r="AD3030" s="62"/>
      <c r="AE3030" s="62"/>
      <c r="AF3030" s="62"/>
      <c r="AG3030" s="62"/>
      <c r="AH3030" s="62"/>
    </row>
    <row r="3031" spans="14:34">
      <c r="N3031" s="415"/>
      <c r="O3031" s="417"/>
      <c r="P3031" s="415"/>
      <c r="Q3031" s="418"/>
      <c r="R3031" s="62"/>
      <c r="S3031" s="62"/>
      <c r="T3031" s="62"/>
      <c r="U3031" s="62"/>
      <c r="V3031" s="417"/>
      <c r="W3031" s="62"/>
      <c r="X3031" s="415"/>
      <c r="Y3031" s="417"/>
      <c r="Z3031" s="415"/>
      <c r="AA3031" s="417"/>
      <c r="AB3031" s="62"/>
      <c r="AC3031" s="62"/>
      <c r="AD3031" s="62"/>
      <c r="AE3031" s="62"/>
      <c r="AF3031" s="62"/>
      <c r="AG3031" s="62"/>
      <c r="AH3031" s="62"/>
    </row>
    <row r="3032" spans="14:34">
      <c r="N3032" s="415"/>
      <c r="O3032" s="417"/>
      <c r="P3032" s="415"/>
      <c r="Q3032" s="418"/>
      <c r="R3032" s="62"/>
      <c r="S3032" s="62"/>
      <c r="T3032" s="62"/>
      <c r="U3032" s="62"/>
      <c r="V3032" s="417"/>
      <c r="W3032" s="62"/>
      <c r="X3032" s="415"/>
      <c r="Y3032" s="417"/>
      <c r="Z3032" s="415"/>
      <c r="AA3032" s="417"/>
      <c r="AB3032" s="62"/>
      <c r="AC3032" s="62"/>
      <c r="AD3032" s="62"/>
      <c r="AE3032" s="62"/>
      <c r="AF3032" s="62"/>
      <c r="AG3032" s="62"/>
      <c r="AH3032" s="62"/>
    </row>
    <row r="3033" spans="14:34">
      <c r="N3033" s="415"/>
      <c r="O3033" s="417"/>
      <c r="P3033" s="415"/>
      <c r="Q3033" s="418"/>
      <c r="R3033" s="62"/>
      <c r="S3033" s="62"/>
      <c r="T3033" s="62"/>
      <c r="U3033" s="62"/>
      <c r="V3033" s="417"/>
      <c r="W3033" s="62"/>
      <c r="X3033" s="415"/>
      <c r="Y3033" s="417"/>
      <c r="Z3033" s="415"/>
      <c r="AA3033" s="417"/>
      <c r="AB3033" s="62"/>
      <c r="AC3033" s="62"/>
      <c r="AD3033" s="62"/>
      <c r="AE3033" s="62"/>
      <c r="AF3033" s="62"/>
      <c r="AG3033" s="62"/>
      <c r="AH3033" s="62"/>
    </row>
    <row r="3034" spans="14:34">
      <c r="N3034" s="415"/>
      <c r="O3034" s="417"/>
      <c r="P3034" s="415"/>
      <c r="Q3034" s="418"/>
      <c r="R3034" s="62"/>
      <c r="S3034" s="62"/>
      <c r="T3034" s="62"/>
      <c r="U3034" s="62"/>
      <c r="V3034" s="417"/>
      <c r="W3034" s="62"/>
      <c r="X3034" s="415"/>
      <c r="Y3034" s="417"/>
      <c r="Z3034" s="415"/>
      <c r="AA3034" s="417"/>
      <c r="AB3034" s="62"/>
      <c r="AC3034" s="62"/>
      <c r="AD3034" s="62"/>
      <c r="AE3034" s="62"/>
      <c r="AF3034" s="62"/>
      <c r="AG3034" s="62"/>
      <c r="AH3034" s="62"/>
    </row>
    <row r="3035" spans="14:34">
      <c r="N3035" s="415"/>
      <c r="O3035" s="417"/>
      <c r="P3035" s="415"/>
      <c r="Q3035" s="418"/>
      <c r="R3035" s="62"/>
      <c r="S3035" s="62"/>
      <c r="T3035" s="62"/>
      <c r="U3035" s="62"/>
      <c r="V3035" s="417"/>
      <c r="W3035" s="62"/>
      <c r="X3035" s="415"/>
      <c r="Y3035" s="417"/>
      <c r="Z3035" s="415"/>
      <c r="AA3035" s="417"/>
      <c r="AB3035" s="62"/>
      <c r="AC3035" s="62"/>
      <c r="AD3035" s="62"/>
      <c r="AE3035" s="62"/>
      <c r="AF3035" s="62"/>
      <c r="AG3035" s="62"/>
      <c r="AH3035" s="62"/>
    </row>
    <row r="3036" spans="14:34">
      <c r="N3036" s="415"/>
      <c r="O3036" s="417"/>
      <c r="P3036" s="415"/>
      <c r="Q3036" s="418"/>
      <c r="R3036" s="62"/>
      <c r="S3036" s="62"/>
      <c r="T3036" s="62"/>
      <c r="U3036" s="62"/>
      <c r="V3036" s="417"/>
      <c r="W3036" s="62"/>
      <c r="X3036" s="415"/>
      <c r="Y3036" s="417"/>
      <c r="Z3036" s="415"/>
      <c r="AA3036" s="417"/>
      <c r="AB3036" s="62"/>
      <c r="AC3036" s="62"/>
      <c r="AD3036" s="62"/>
      <c r="AE3036" s="62"/>
      <c r="AF3036" s="62"/>
      <c r="AG3036" s="62"/>
      <c r="AH3036" s="62"/>
    </row>
    <row r="3037" spans="14:34">
      <c r="N3037" s="415"/>
      <c r="O3037" s="417"/>
      <c r="P3037" s="415"/>
      <c r="Q3037" s="418"/>
      <c r="R3037" s="62"/>
      <c r="S3037" s="62"/>
      <c r="T3037" s="62"/>
      <c r="U3037" s="62"/>
      <c r="V3037" s="417"/>
      <c r="W3037" s="62"/>
      <c r="X3037" s="415"/>
      <c r="Y3037" s="417"/>
      <c r="Z3037" s="415"/>
      <c r="AA3037" s="417"/>
      <c r="AB3037" s="62"/>
      <c r="AC3037" s="62"/>
      <c r="AD3037" s="62"/>
      <c r="AE3037" s="62"/>
      <c r="AF3037" s="62"/>
      <c r="AG3037" s="62"/>
      <c r="AH3037" s="62"/>
    </row>
    <row r="3038" spans="14:34">
      <c r="N3038" s="415"/>
      <c r="O3038" s="417"/>
      <c r="P3038" s="415"/>
      <c r="Q3038" s="418"/>
      <c r="R3038" s="62"/>
      <c r="S3038" s="62"/>
      <c r="T3038" s="62"/>
      <c r="U3038" s="62"/>
      <c r="V3038" s="417"/>
      <c r="W3038" s="62"/>
      <c r="X3038" s="415"/>
      <c r="Y3038" s="417"/>
      <c r="Z3038" s="415"/>
      <c r="AA3038" s="417"/>
      <c r="AB3038" s="62"/>
      <c r="AC3038" s="62"/>
      <c r="AD3038" s="62"/>
      <c r="AE3038" s="62"/>
      <c r="AF3038" s="62"/>
      <c r="AG3038" s="62"/>
      <c r="AH3038" s="62"/>
    </row>
    <row r="3039" spans="14:34">
      <c r="N3039" s="415"/>
      <c r="O3039" s="417"/>
      <c r="P3039" s="415"/>
      <c r="Q3039" s="418"/>
      <c r="R3039" s="62"/>
      <c r="S3039" s="62"/>
      <c r="T3039" s="62"/>
      <c r="U3039" s="62"/>
      <c r="V3039" s="417"/>
      <c r="W3039" s="62"/>
      <c r="X3039" s="415"/>
      <c r="Y3039" s="417"/>
      <c r="Z3039" s="415"/>
      <c r="AA3039" s="417"/>
      <c r="AB3039" s="62"/>
      <c r="AC3039" s="62"/>
      <c r="AD3039" s="62"/>
      <c r="AE3039" s="62"/>
      <c r="AF3039" s="62"/>
      <c r="AG3039" s="62"/>
      <c r="AH3039" s="62"/>
    </row>
    <row r="3040" spans="14:34">
      <c r="N3040" s="415"/>
      <c r="O3040" s="417"/>
      <c r="P3040" s="415"/>
      <c r="Q3040" s="418"/>
      <c r="R3040" s="62"/>
      <c r="S3040" s="62"/>
      <c r="T3040" s="62"/>
      <c r="U3040" s="62"/>
      <c r="V3040" s="417"/>
      <c r="W3040" s="62"/>
      <c r="X3040" s="415"/>
      <c r="Y3040" s="417"/>
      <c r="Z3040" s="415"/>
      <c r="AA3040" s="417"/>
      <c r="AB3040" s="62"/>
      <c r="AC3040" s="62"/>
      <c r="AD3040" s="62"/>
      <c r="AE3040" s="62"/>
      <c r="AF3040" s="62"/>
      <c r="AG3040" s="62"/>
      <c r="AH3040" s="62"/>
    </row>
    <row r="3041" spans="14:34">
      <c r="N3041" s="415"/>
      <c r="O3041" s="417"/>
      <c r="P3041" s="415"/>
      <c r="Q3041" s="418"/>
      <c r="R3041" s="62"/>
      <c r="S3041" s="62"/>
      <c r="T3041" s="62"/>
      <c r="U3041" s="62"/>
      <c r="V3041" s="417"/>
      <c r="W3041" s="62"/>
      <c r="X3041" s="415"/>
      <c r="Y3041" s="417"/>
      <c r="Z3041" s="415"/>
      <c r="AA3041" s="417"/>
      <c r="AB3041" s="62"/>
      <c r="AC3041" s="62"/>
      <c r="AD3041" s="62"/>
      <c r="AE3041" s="62"/>
      <c r="AF3041" s="62"/>
      <c r="AG3041" s="62"/>
      <c r="AH3041" s="62"/>
    </row>
    <row r="3042" spans="14:34">
      <c r="N3042" s="415"/>
      <c r="O3042" s="417"/>
      <c r="P3042" s="415"/>
      <c r="Q3042" s="418"/>
      <c r="R3042" s="62"/>
      <c r="S3042" s="62"/>
      <c r="T3042" s="62"/>
      <c r="U3042" s="62"/>
      <c r="V3042" s="417"/>
      <c r="W3042" s="62"/>
      <c r="X3042" s="415"/>
      <c r="Y3042" s="417"/>
      <c r="Z3042" s="415"/>
      <c r="AA3042" s="417"/>
      <c r="AB3042" s="62"/>
      <c r="AC3042" s="62"/>
      <c r="AD3042" s="62"/>
      <c r="AE3042" s="62"/>
      <c r="AF3042" s="62"/>
      <c r="AG3042" s="62"/>
      <c r="AH3042" s="62"/>
    </row>
    <row r="3043" spans="14:34">
      <c r="N3043" s="415"/>
      <c r="O3043" s="417"/>
      <c r="P3043" s="415"/>
      <c r="Q3043" s="418"/>
      <c r="R3043" s="62"/>
      <c r="S3043" s="62"/>
      <c r="T3043" s="62"/>
      <c r="U3043" s="62"/>
      <c r="V3043" s="417"/>
      <c r="W3043" s="62"/>
      <c r="X3043" s="415"/>
      <c r="Y3043" s="417"/>
      <c r="Z3043" s="415"/>
      <c r="AA3043" s="417"/>
      <c r="AB3043" s="62"/>
      <c r="AC3043" s="62"/>
      <c r="AD3043" s="62"/>
      <c r="AE3043" s="62"/>
      <c r="AF3043" s="62"/>
      <c r="AG3043" s="62"/>
      <c r="AH3043" s="62"/>
    </row>
    <row r="3044" spans="14:34">
      <c r="N3044" s="415"/>
      <c r="O3044" s="417"/>
      <c r="P3044" s="415"/>
      <c r="Q3044" s="418"/>
      <c r="R3044" s="62"/>
      <c r="S3044" s="62"/>
      <c r="T3044" s="62"/>
      <c r="U3044" s="62"/>
      <c r="V3044" s="417"/>
      <c r="W3044" s="62"/>
      <c r="X3044" s="415"/>
      <c r="Y3044" s="417"/>
      <c r="Z3044" s="415"/>
      <c r="AA3044" s="417"/>
      <c r="AB3044" s="62"/>
      <c r="AC3044" s="62"/>
      <c r="AD3044" s="62"/>
      <c r="AE3044" s="62"/>
      <c r="AF3044" s="62"/>
      <c r="AG3044" s="62"/>
      <c r="AH3044" s="62"/>
    </row>
    <row r="3045" spans="14:34">
      <c r="N3045" s="415"/>
      <c r="O3045" s="417"/>
      <c r="P3045" s="415"/>
      <c r="Q3045" s="418"/>
      <c r="R3045" s="62"/>
      <c r="S3045" s="62"/>
      <c r="T3045" s="62"/>
      <c r="U3045" s="62"/>
      <c r="V3045" s="417"/>
      <c r="W3045" s="62"/>
      <c r="X3045" s="415"/>
      <c r="Y3045" s="417"/>
      <c r="Z3045" s="415"/>
      <c r="AA3045" s="417"/>
      <c r="AB3045" s="62"/>
      <c r="AC3045" s="62"/>
      <c r="AD3045" s="62"/>
      <c r="AE3045" s="62"/>
      <c r="AF3045" s="62"/>
      <c r="AG3045" s="62"/>
      <c r="AH3045" s="62"/>
    </row>
    <row r="3046" spans="14:34">
      <c r="N3046" s="415"/>
      <c r="O3046" s="417"/>
      <c r="P3046" s="415"/>
      <c r="Q3046" s="418"/>
      <c r="R3046" s="62"/>
      <c r="S3046" s="62"/>
      <c r="T3046" s="62"/>
      <c r="U3046" s="62"/>
      <c r="V3046" s="417"/>
      <c r="W3046" s="62"/>
      <c r="X3046" s="415"/>
      <c r="Y3046" s="417"/>
      <c r="Z3046" s="415"/>
      <c r="AA3046" s="417"/>
      <c r="AB3046" s="62"/>
      <c r="AC3046" s="62"/>
      <c r="AD3046" s="62"/>
      <c r="AE3046" s="62"/>
      <c r="AF3046" s="62"/>
      <c r="AG3046" s="62"/>
      <c r="AH3046" s="62"/>
    </row>
    <row r="3047" spans="14:34">
      <c r="N3047" s="415"/>
      <c r="O3047" s="417"/>
      <c r="P3047" s="415"/>
      <c r="Q3047" s="418"/>
      <c r="R3047" s="62"/>
      <c r="S3047" s="62"/>
      <c r="T3047" s="62"/>
      <c r="U3047" s="62"/>
      <c r="V3047" s="417"/>
      <c r="W3047" s="62"/>
      <c r="X3047" s="415"/>
      <c r="Y3047" s="417"/>
      <c r="Z3047" s="415"/>
      <c r="AA3047" s="417"/>
      <c r="AB3047" s="62"/>
      <c r="AC3047" s="62"/>
      <c r="AD3047" s="62"/>
      <c r="AE3047" s="62"/>
      <c r="AF3047" s="62"/>
      <c r="AG3047" s="62"/>
      <c r="AH3047" s="62"/>
    </row>
    <row r="3048" spans="14:34">
      <c r="N3048" s="415"/>
      <c r="O3048" s="417"/>
      <c r="P3048" s="415"/>
      <c r="Q3048" s="418"/>
      <c r="R3048" s="62"/>
      <c r="S3048" s="62"/>
      <c r="T3048" s="62"/>
      <c r="U3048" s="62"/>
      <c r="V3048" s="417"/>
      <c r="W3048" s="62"/>
      <c r="X3048" s="415"/>
      <c r="Y3048" s="417"/>
      <c r="Z3048" s="415"/>
      <c r="AA3048" s="417"/>
      <c r="AB3048" s="62"/>
      <c r="AC3048" s="62"/>
      <c r="AD3048" s="62"/>
      <c r="AE3048" s="62"/>
      <c r="AF3048" s="62"/>
      <c r="AG3048" s="62"/>
      <c r="AH3048" s="62"/>
    </row>
    <row r="3049" spans="14:34">
      <c r="N3049" s="415"/>
      <c r="O3049" s="417"/>
      <c r="P3049" s="415"/>
      <c r="Q3049" s="418"/>
      <c r="R3049" s="62"/>
      <c r="S3049" s="62"/>
      <c r="T3049" s="62"/>
      <c r="U3049" s="62"/>
      <c r="V3049" s="417"/>
      <c r="W3049" s="62"/>
      <c r="X3049" s="415"/>
      <c r="Y3049" s="417"/>
      <c r="Z3049" s="415"/>
      <c r="AA3049" s="417"/>
      <c r="AB3049" s="62"/>
      <c r="AC3049" s="62"/>
      <c r="AD3049" s="62"/>
      <c r="AE3049" s="62"/>
      <c r="AF3049" s="62"/>
      <c r="AG3049" s="62"/>
      <c r="AH3049" s="62"/>
    </row>
    <row r="3050" spans="14:34">
      <c r="N3050" s="415"/>
      <c r="O3050" s="417"/>
      <c r="P3050" s="415"/>
      <c r="Q3050" s="418"/>
      <c r="R3050" s="62"/>
      <c r="S3050" s="62"/>
      <c r="T3050" s="62"/>
      <c r="U3050" s="62"/>
      <c r="V3050" s="417"/>
      <c r="W3050" s="62"/>
      <c r="X3050" s="415"/>
      <c r="Y3050" s="417"/>
      <c r="Z3050" s="415"/>
      <c r="AA3050" s="417"/>
      <c r="AB3050" s="62"/>
      <c r="AC3050" s="62"/>
      <c r="AD3050" s="62"/>
      <c r="AE3050" s="62"/>
      <c r="AF3050" s="62"/>
      <c r="AG3050" s="62"/>
      <c r="AH3050" s="62"/>
    </row>
    <row r="3051" spans="14:34">
      <c r="N3051" s="415"/>
      <c r="O3051" s="417"/>
      <c r="P3051" s="415"/>
      <c r="Q3051" s="418"/>
      <c r="R3051" s="62"/>
      <c r="S3051" s="62"/>
      <c r="T3051" s="62"/>
      <c r="U3051" s="62"/>
      <c r="V3051" s="417"/>
      <c r="W3051" s="62"/>
      <c r="X3051" s="415"/>
      <c r="Y3051" s="417"/>
      <c r="Z3051" s="415"/>
      <c r="AA3051" s="417"/>
      <c r="AB3051" s="62"/>
      <c r="AC3051" s="62"/>
      <c r="AD3051" s="62"/>
      <c r="AE3051" s="62"/>
      <c r="AF3051" s="62"/>
      <c r="AG3051" s="62"/>
      <c r="AH3051" s="62"/>
    </row>
    <row r="3052" spans="14:34">
      <c r="N3052" s="415"/>
      <c r="O3052" s="417"/>
      <c r="P3052" s="415"/>
      <c r="Q3052" s="418"/>
      <c r="R3052" s="62"/>
      <c r="S3052" s="62"/>
      <c r="T3052" s="62"/>
      <c r="U3052" s="62"/>
      <c r="V3052" s="417"/>
      <c r="W3052" s="62"/>
      <c r="X3052" s="415"/>
      <c r="Y3052" s="417"/>
      <c r="Z3052" s="415"/>
      <c r="AA3052" s="417"/>
      <c r="AB3052" s="62"/>
      <c r="AC3052" s="62"/>
      <c r="AD3052" s="62"/>
      <c r="AE3052" s="62"/>
      <c r="AF3052" s="62"/>
      <c r="AG3052" s="62"/>
      <c r="AH3052" s="62"/>
    </row>
    <row r="3053" spans="14:34">
      <c r="N3053" s="415"/>
      <c r="O3053" s="417"/>
      <c r="P3053" s="415"/>
      <c r="Q3053" s="418"/>
      <c r="R3053" s="62"/>
      <c r="S3053" s="62"/>
      <c r="T3053" s="62"/>
      <c r="U3053" s="62"/>
      <c r="V3053" s="417"/>
      <c r="W3053" s="62"/>
      <c r="X3053" s="415"/>
      <c r="Y3053" s="417"/>
      <c r="Z3053" s="415"/>
      <c r="AA3053" s="417"/>
      <c r="AB3053" s="62"/>
      <c r="AC3053" s="62"/>
      <c r="AD3053" s="62"/>
      <c r="AE3053" s="62"/>
      <c r="AF3053" s="62"/>
      <c r="AG3053" s="62"/>
      <c r="AH3053" s="62"/>
    </row>
    <row r="3054" spans="14:34">
      <c r="N3054" s="415"/>
      <c r="O3054" s="417"/>
      <c r="P3054" s="415"/>
      <c r="Q3054" s="418"/>
      <c r="R3054" s="62"/>
      <c r="S3054" s="62"/>
      <c r="T3054" s="62"/>
      <c r="U3054" s="62"/>
      <c r="V3054" s="417"/>
      <c r="W3054" s="62"/>
      <c r="X3054" s="415"/>
      <c r="Y3054" s="417"/>
      <c r="Z3054" s="415"/>
      <c r="AA3054" s="417"/>
      <c r="AB3054" s="62"/>
      <c r="AC3054" s="62"/>
      <c r="AD3054" s="62"/>
      <c r="AE3054" s="62"/>
      <c r="AF3054" s="62"/>
      <c r="AG3054" s="62"/>
      <c r="AH3054" s="62"/>
    </row>
    <row r="3055" spans="14:34">
      <c r="N3055" s="415"/>
      <c r="O3055" s="417"/>
      <c r="P3055" s="415"/>
      <c r="Q3055" s="418"/>
      <c r="R3055" s="62"/>
      <c r="S3055" s="62"/>
      <c r="T3055" s="62"/>
      <c r="U3055" s="62"/>
      <c r="V3055" s="417"/>
      <c r="W3055" s="62"/>
      <c r="X3055" s="415"/>
      <c r="Y3055" s="417"/>
      <c r="Z3055" s="415"/>
      <c r="AA3055" s="417"/>
      <c r="AB3055" s="62"/>
      <c r="AC3055" s="62"/>
      <c r="AD3055" s="62"/>
      <c r="AE3055" s="62"/>
      <c r="AF3055" s="62"/>
      <c r="AG3055" s="62"/>
      <c r="AH3055" s="62"/>
    </row>
    <row r="3056" spans="14:34">
      <c r="N3056" s="415"/>
      <c r="O3056" s="417"/>
      <c r="P3056" s="415"/>
      <c r="Q3056" s="418"/>
      <c r="R3056" s="62"/>
      <c r="S3056" s="62"/>
      <c r="T3056" s="62"/>
      <c r="U3056" s="62"/>
      <c r="V3056" s="417"/>
      <c r="W3056" s="62"/>
      <c r="X3056" s="415"/>
      <c r="Y3056" s="417"/>
      <c r="Z3056" s="415"/>
      <c r="AA3056" s="417"/>
      <c r="AB3056" s="62"/>
      <c r="AC3056" s="62"/>
      <c r="AD3056" s="62"/>
      <c r="AE3056" s="62"/>
      <c r="AF3056" s="62"/>
      <c r="AG3056" s="62"/>
      <c r="AH3056" s="62"/>
    </row>
    <row r="3057" spans="14:34">
      <c r="N3057" s="415"/>
      <c r="O3057" s="417"/>
      <c r="P3057" s="415"/>
      <c r="Q3057" s="418"/>
      <c r="R3057" s="62"/>
      <c r="S3057" s="62"/>
      <c r="T3057" s="62"/>
      <c r="U3057" s="62"/>
      <c r="V3057" s="417"/>
      <c r="W3057" s="62"/>
      <c r="X3057" s="415"/>
      <c r="Y3057" s="417"/>
      <c r="Z3057" s="415"/>
      <c r="AA3057" s="417"/>
      <c r="AB3057" s="62"/>
      <c r="AC3057" s="62"/>
      <c r="AD3057" s="62"/>
      <c r="AE3057" s="62"/>
      <c r="AF3057" s="62"/>
      <c r="AG3057" s="62"/>
      <c r="AH3057" s="62"/>
    </row>
    <row r="3058" spans="14:34">
      <c r="N3058" s="415"/>
      <c r="O3058" s="417"/>
      <c r="P3058" s="415"/>
      <c r="Q3058" s="418"/>
      <c r="R3058" s="62"/>
      <c r="S3058" s="62"/>
      <c r="T3058" s="62"/>
      <c r="U3058" s="62"/>
      <c r="V3058" s="417"/>
      <c r="W3058" s="62"/>
      <c r="X3058" s="415"/>
      <c r="Y3058" s="417"/>
      <c r="Z3058" s="415"/>
      <c r="AA3058" s="417"/>
      <c r="AB3058" s="62"/>
      <c r="AC3058" s="62"/>
      <c r="AD3058" s="62"/>
      <c r="AE3058" s="62"/>
      <c r="AF3058" s="62"/>
      <c r="AG3058" s="62"/>
      <c r="AH3058" s="62"/>
    </row>
    <row r="3059" spans="14:34">
      <c r="N3059" s="415"/>
      <c r="O3059" s="417"/>
      <c r="P3059" s="415"/>
      <c r="Q3059" s="418"/>
      <c r="R3059" s="62"/>
      <c r="S3059" s="62"/>
      <c r="T3059" s="62"/>
      <c r="U3059" s="62"/>
      <c r="V3059" s="417"/>
      <c r="W3059" s="62"/>
      <c r="X3059" s="415"/>
      <c r="Y3059" s="417"/>
      <c r="Z3059" s="415"/>
      <c r="AA3059" s="417"/>
      <c r="AB3059" s="62"/>
      <c r="AC3059" s="62"/>
      <c r="AD3059" s="62"/>
      <c r="AE3059" s="62"/>
      <c r="AF3059" s="62"/>
      <c r="AG3059" s="62"/>
      <c r="AH3059" s="62"/>
    </row>
    <row r="3060" spans="14:34">
      <c r="N3060" s="415"/>
      <c r="O3060" s="417"/>
      <c r="P3060" s="415"/>
      <c r="Q3060" s="418"/>
      <c r="R3060" s="62"/>
      <c r="S3060" s="62"/>
      <c r="T3060" s="62"/>
      <c r="U3060" s="62"/>
      <c r="V3060" s="417"/>
      <c r="W3060" s="62"/>
      <c r="X3060" s="415"/>
      <c r="Y3060" s="417"/>
      <c r="Z3060" s="415"/>
      <c r="AA3060" s="417"/>
      <c r="AB3060" s="62"/>
      <c r="AC3060" s="62"/>
      <c r="AD3060" s="62"/>
      <c r="AE3060" s="62"/>
      <c r="AF3060" s="62"/>
      <c r="AG3060" s="62"/>
      <c r="AH3060" s="62"/>
    </row>
    <row r="3061" spans="14:34">
      <c r="N3061" s="415"/>
      <c r="O3061" s="417"/>
      <c r="P3061" s="415"/>
      <c r="Q3061" s="418"/>
      <c r="R3061" s="62"/>
      <c r="S3061" s="62"/>
      <c r="T3061" s="62"/>
      <c r="U3061" s="62"/>
      <c r="V3061" s="417"/>
      <c r="W3061" s="62"/>
      <c r="X3061" s="415"/>
      <c r="Y3061" s="417"/>
      <c r="Z3061" s="415"/>
      <c r="AA3061" s="417"/>
      <c r="AB3061" s="62"/>
      <c r="AC3061" s="62"/>
      <c r="AD3061" s="62"/>
      <c r="AE3061" s="62"/>
      <c r="AF3061" s="62"/>
      <c r="AG3061" s="62"/>
      <c r="AH3061" s="62"/>
    </row>
    <row r="3062" spans="14:34">
      <c r="N3062" s="415"/>
      <c r="O3062" s="417"/>
      <c r="P3062" s="415"/>
      <c r="Q3062" s="418"/>
      <c r="R3062" s="62"/>
      <c r="S3062" s="62"/>
      <c r="T3062" s="62"/>
      <c r="U3062" s="62"/>
      <c r="V3062" s="417"/>
      <c r="W3062" s="62"/>
      <c r="X3062" s="415"/>
      <c r="Y3062" s="417"/>
      <c r="Z3062" s="415"/>
      <c r="AA3062" s="417"/>
      <c r="AB3062" s="62"/>
      <c r="AC3062" s="62"/>
      <c r="AD3062" s="62"/>
      <c r="AE3062" s="62"/>
      <c r="AF3062" s="62"/>
      <c r="AG3062" s="62"/>
      <c r="AH3062" s="62"/>
    </row>
    <row r="3063" spans="14:34">
      <c r="N3063" s="415"/>
      <c r="O3063" s="417"/>
      <c r="P3063" s="415"/>
      <c r="Q3063" s="418"/>
      <c r="R3063" s="62"/>
      <c r="S3063" s="62"/>
      <c r="T3063" s="62"/>
      <c r="U3063" s="62"/>
      <c r="V3063" s="417"/>
      <c r="W3063" s="62"/>
      <c r="X3063" s="415"/>
      <c r="Y3063" s="417"/>
      <c r="Z3063" s="415"/>
      <c r="AA3063" s="417"/>
      <c r="AB3063" s="62"/>
      <c r="AC3063" s="62"/>
      <c r="AD3063" s="62"/>
      <c r="AE3063" s="62"/>
      <c r="AF3063" s="62"/>
      <c r="AG3063" s="62"/>
      <c r="AH3063" s="62"/>
    </row>
    <row r="3064" spans="14:34">
      <c r="N3064" s="415"/>
      <c r="O3064" s="417"/>
      <c r="P3064" s="415"/>
      <c r="Q3064" s="418"/>
      <c r="R3064" s="62"/>
      <c r="S3064" s="62"/>
      <c r="T3064" s="62"/>
      <c r="U3064" s="62"/>
      <c r="V3064" s="417"/>
      <c r="W3064" s="62"/>
      <c r="X3064" s="415"/>
      <c r="Y3064" s="417"/>
      <c r="Z3064" s="415"/>
      <c r="AA3064" s="417"/>
      <c r="AB3064" s="62"/>
      <c r="AC3064" s="62"/>
      <c r="AD3064" s="62"/>
      <c r="AE3064" s="62"/>
      <c r="AF3064" s="62"/>
      <c r="AG3064" s="62"/>
      <c r="AH3064" s="62"/>
    </row>
    <row r="3065" spans="14:34">
      <c r="N3065" s="415"/>
      <c r="O3065" s="417"/>
      <c r="P3065" s="415"/>
      <c r="Q3065" s="418"/>
      <c r="R3065" s="62"/>
      <c r="S3065" s="62"/>
      <c r="T3065" s="62"/>
      <c r="U3065" s="62"/>
      <c r="V3065" s="417"/>
      <c r="W3065" s="62"/>
      <c r="X3065" s="415"/>
      <c r="Y3065" s="417"/>
      <c r="Z3065" s="415"/>
      <c r="AA3065" s="417"/>
      <c r="AB3065" s="62"/>
      <c r="AC3065" s="62"/>
      <c r="AD3065" s="62"/>
      <c r="AE3065" s="62"/>
      <c r="AF3065" s="62"/>
      <c r="AG3065" s="62"/>
      <c r="AH3065" s="62"/>
    </row>
    <row r="3066" spans="14:34">
      <c r="N3066" s="415"/>
      <c r="O3066" s="417"/>
      <c r="P3066" s="415"/>
      <c r="Q3066" s="418"/>
      <c r="R3066" s="62"/>
      <c r="S3066" s="62"/>
      <c r="T3066" s="62"/>
      <c r="U3066" s="62"/>
      <c r="V3066" s="417"/>
      <c r="W3066" s="62"/>
      <c r="X3066" s="415"/>
      <c r="Y3066" s="417"/>
      <c r="Z3066" s="415"/>
      <c r="AA3066" s="417"/>
      <c r="AB3066" s="62"/>
      <c r="AC3066" s="62"/>
      <c r="AD3066" s="62"/>
      <c r="AE3066" s="62"/>
      <c r="AF3066" s="62"/>
      <c r="AG3066" s="62"/>
      <c r="AH3066" s="62"/>
    </row>
    <row r="3067" spans="14:34">
      <c r="N3067" s="415"/>
      <c r="O3067" s="417"/>
      <c r="P3067" s="415"/>
      <c r="Q3067" s="418"/>
      <c r="R3067" s="62"/>
      <c r="S3067" s="62"/>
      <c r="T3067" s="62"/>
      <c r="U3067" s="62"/>
      <c r="V3067" s="417"/>
      <c r="W3067" s="62"/>
      <c r="X3067" s="415"/>
      <c r="Y3067" s="417"/>
      <c r="Z3067" s="415"/>
      <c r="AA3067" s="417"/>
      <c r="AB3067" s="62"/>
      <c r="AC3067" s="62"/>
      <c r="AD3067" s="62"/>
      <c r="AE3067" s="62"/>
      <c r="AF3067" s="62"/>
      <c r="AG3067" s="62"/>
      <c r="AH3067" s="62"/>
    </row>
    <row r="3068" spans="14:34">
      <c r="N3068" s="415"/>
      <c r="O3068" s="417"/>
      <c r="P3068" s="415"/>
      <c r="Q3068" s="418"/>
      <c r="R3068" s="62"/>
      <c r="S3068" s="62"/>
      <c r="T3068" s="62"/>
      <c r="U3068" s="62"/>
      <c r="V3068" s="417"/>
      <c r="W3068" s="62"/>
      <c r="X3068" s="415"/>
      <c r="Y3068" s="417"/>
      <c r="Z3068" s="415"/>
      <c r="AA3068" s="417"/>
      <c r="AB3068" s="62"/>
      <c r="AC3068" s="62"/>
      <c r="AD3068" s="62"/>
      <c r="AE3068" s="62"/>
      <c r="AF3068" s="62"/>
      <c r="AG3068" s="62"/>
      <c r="AH3068" s="62"/>
    </row>
    <row r="3069" spans="14:34">
      <c r="N3069" s="415"/>
      <c r="O3069" s="417"/>
      <c r="P3069" s="415"/>
      <c r="Q3069" s="418"/>
      <c r="R3069" s="62"/>
      <c r="S3069" s="62"/>
      <c r="T3069" s="62"/>
      <c r="U3069" s="62"/>
      <c r="V3069" s="417"/>
      <c r="W3069" s="62"/>
      <c r="X3069" s="415"/>
      <c r="Y3069" s="417"/>
      <c r="Z3069" s="415"/>
      <c r="AA3069" s="417"/>
      <c r="AB3069" s="62"/>
      <c r="AC3069" s="62"/>
      <c r="AD3069" s="62"/>
      <c r="AE3069" s="62"/>
      <c r="AF3069" s="62"/>
      <c r="AG3069" s="62"/>
      <c r="AH3069" s="62"/>
    </row>
    <row r="3070" spans="14:34">
      <c r="N3070" s="415"/>
      <c r="O3070" s="417"/>
      <c r="P3070" s="415"/>
      <c r="Q3070" s="418"/>
      <c r="R3070" s="62"/>
      <c r="S3070" s="62"/>
      <c r="T3070" s="62"/>
      <c r="U3070" s="62"/>
      <c r="V3070" s="417"/>
      <c r="W3070" s="62"/>
      <c r="X3070" s="415"/>
      <c r="Y3070" s="417"/>
      <c r="Z3070" s="415"/>
      <c r="AA3070" s="417"/>
      <c r="AB3070" s="62"/>
      <c r="AC3070" s="62"/>
      <c r="AD3070" s="62"/>
      <c r="AE3070" s="62"/>
      <c r="AF3070" s="62"/>
      <c r="AG3070" s="62"/>
      <c r="AH3070" s="62"/>
    </row>
    <row r="3071" spans="14:34">
      <c r="N3071" s="415"/>
      <c r="O3071" s="417"/>
      <c r="P3071" s="415"/>
      <c r="Q3071" s="418"/>
      <c r="R3071" s="62"/>
      <c r="S3071" s="62"/>
      <c r="T3071" s="62"/>
      <c r="U3071" s="62"/>
      <c r="V3071" s="417"/>
      <c r="W3071" s="62"/>
      <c r="X3071" s="415"/>
      <c r="Y3071" s="417"/>
      <c r="Z3071" s="415"/>
      <c r="AA3071" s="417"/>
      <c r="AB3071" s="62"/>
      <c r="AC3071" s="62"/>
      <c r="AD3071" s="62"/>
      <c r="AE3071" s="62"/>
      <c r="AF3071" s="62"/>
      <c r="AG3071" s="62"/>
      <c r="AH3071" s="62"/>
    </row>
    <row r="3072" spans="14:34">
      <c r="N3072" s="415"/>
      <c r="O3072" s="417"/>
      <c r="P3072" s="415"/>
      <c r="Q3072" s="418"/>
      <c r="R3072" s="62"/>
      <c r="S3072" s="62"/>
      <c r="T3072" s="62"/>
      <c r="U3072" s="62"/>
      <c r="V3072" s="417"/>
      <c r="W3072" s="62"/>
      <c r="X3072" s="415"/>
      <c r="Y3072" s="417"/>
      <c r="Z3072" s="415"/>
      <c r="AA3072" s="417"/>
      <c r="AB3072" s="62"/>
      <c r="AC3072" s="62"/>
      <c r="AD3072" s="62"/>
      <c r="AE3072" s="62"/>
      <c r="AF3072" s="62"/>
      <c r="AG3072" s="62"/>
      <c r="AH3072" s="62"/>
    </row>
    <row r="3073" spans="14:34">
      <c r="N3073" s="415"/>
      <c r="O3073" s="417"/>
      <c r="P3073" s="415"/>
      <c r="Q3073" s="418"/>
      <c r="R3073" s="62"/>
      <c r="S3073" s="62"/>
      <c r="T3073" s="62"/>
      <c r="U3073" s="62"/>
      <c r="V3073" s="417"/>
      <c r="W3073" s="62"/>
      <c r="X3073" s="415"/>
      <c r="Y3073" s="417"/>
      <c r="Z3073" s="415"/>
      <c r="AA3073" s="417"/>
      <c r="AB3073" s="62"/>
      <c r="AC3073" s="62"/>
      <c r="AD3073" s="62"/>
      <c r="AE3073" s="62"/>
      <c r="AF3073" s="62"/>
      <c r="AG3073" s="62"/>
      <c r="AH3073" s="62"/>
    </row>
    <row r="3074" spans="14:34">
      <c r="N3074" s="415"/>
      <c r="O3074" s="417"/>
      <c r="P3074" s="415"/>
      <c r="Q3074" s="418"/>
      <c r="R3074" s="62"/>
      <c r="S3074" s="62"/>
      <c r="T3074" s="62"/>
      <c r="U3074" s="62"/>
      <c r="V3074" s="417"/>
      <c r="W3074" s="62"/>
      <c r="X3074" s="415"/>
      <c r="Y3074" s="417"/>
      <c r="Z3074" s="415"/>
      <c r="AA3074" s="417"/>
      <c r="AB3074" s="62"/>
      <c r="AC3074" s="62"/>
      <c r="AD3074" s="62"/>
      <c r="AE3074" s="62"/>
      <c r="AF3074" s="62"/>
      <c r="AG3074" s="62"/>
      <c r="AH3074" s="62"/>
    </row>
    <row r="3075" spans="14:34">
      <c r="N3075" s="415"/>
      <c r="O3075" s="417"/>
      <c r="P3075" s="415"/>
      <c r="Q3075" s="418"/>
      <c r="R3075" s="62"/>
      <c r="S3075" s="62"/>
      <c r="T3075" s="62"/>
      <c r="U3075" s="62"/>
      <c r="V3075" s="417"/>
      <c r="W3075" s="62"/>
      <c r="X3075" s="415"/>
      <c r="Y3075" s="417"/>
      <c r="Z3075" s="415"/>
      <c r="AA3075" s="417"/>
      <c r="AB3075" s="62"/>
      <c r="AC3075" s="62"/>
      <c r="AD3075" s="62"/>
      <c r="AE3075" s="62"/>
      <c r="AF3075" s="62"/>
      <c r="AG3075" s="62"/>
      <c r="AH3075" s="62"/>
    </row>
    <row r="3076" spans="14:34">
      <c r="N3076" s="415"/>
      <c r="O3076" s="417"/>
      <c r="P3076" s="415"/>
      <c r="Q3076" s="418"/>
      <c r="R3076" s="62"/>
      <c r="S3076" s="62"/>
      <c r="T3076" s="62"/>
      <c r="U3076" s="62"/>
      <c r="V3076" s="417"/>
      <c r="W3076" s="62"/>
      <c r="X3076" s="415"/>
      <c r="Y3076" s="417"/>
      <c r="Z3076" s="415"/>
      <c r="AA3076" s="417"/>
      <c r="AB3076" s="62"/>
      <c r="AC3076" s="62"/>
      <c r="AD3076" s="62"/>
      <c r="AE3076" s="62"/>
      <c r="AF3076" s="62"/>
      <c r="AG3076" s="62"/>
      <c r="AH3076" s="62"/>
    </row>
    <row r="3077" spans="14:34">
      <c r="N3077" s="415"/>
      <c r="O3077" s="417"/>
      <c r="P3077" s="415"/>
      <c r="Q3077" s="418"/>
      <c r="R3077" s="62"/>
      <c r="S3077" s="62"/>
      <c r="T3077" s="62"/>
      <c r="U3077" s="62"/>
      <c r="V3077" s="417"/>
      <c r="W3077" s="62"/>
      <c r="X3077" s="415"/>
      <c r="Y3077" s="417"/>
      <c r="Z3077" s="415"/>
      <c r="AA3077" s="417"/>
      <c r="AB3077" s="62"/>
      <c r="AC3077" s="62"/>
      <c r="AD3077" s="62"/>
      <c r="AE3077" s="62"/>
      <c r="AF3077" s="62"/>
      <c r="AG3077" s="62"/>
      <c r="AH3077" s="62"/>
    </row>
    <row r="3078" spans="14:34">
      <c r="N3078" s="415"/>
      <c r="O3078" s="417"/>
      <c r="P3078" s="415"/>
      <c r="Q3078" s="418"/>
      <c r="R3078" s="62"/>
      <c r="S3078" s="62"/>
      <c r="T3078" s="62"/>
      <c r="U3078" s="62"/>
      <c r="V3078" s="417"/>
      <c r="W3078" s="62"/>
      <c r="X3078" s="415"/>
      <c r="Y3078" s="417"/>
      <c r="Z3078" s="415"/>
      <c r="AA3078" s="417"/>
      <c r="AB3078" s="62"/>
      <c r="AC3078" s="62"/>
      <c r="AD3078" s="62"/>
      <c r="AE3078" s="62"/>
      <c r="AF3078" s="62"/>
      <c r="AG3078" s="62"/>
      <c r="AH3078" s="62"/>
    </row>
    <row r="3079" spans="14:34">
      <c r="N3079" s="415"/>
      <c r="O3079" s="417"/>
      <c r="P3079" s="415"/>
      <c r="Q3079" s="418"/>
      <c r="R3079" s="62"/>
      <c r="S3079" s="62"/>
      <c r="T3079" s="62"/>
      <c r="U3079" s="62"/>
      <c r="V3079" s="417"/>
      <c r="W3079" s="62"/>
      <c r="X3079" s="415"/>
      <c r="Y3079" s="417"/>
      <c r="Z3079" s="415"/>
      <c r="AA3079" s="417"/>
      <c r="AB3079" s="62"/>
      <c r="AC3079" s="62"/>
      <c r="AD3079" s="62"/>
      <c r="AE3079" s="62"/>
      <c r="AF3079" s="62"/>
      <c r="AG3079" s="62"/>
      <c r="AH3079" s="62"/>
    </row>
    <row r="3080" spans="14:34">
      <c r="N3080" s="415"/>
      <c r="O3080" s="417"/>
      <c r="P3080" s="415"/>
      <c r="Q3080" s="418"/>
      <c r="R3080" s="62"/>
      <c r="S3080" s="62"/>
      <c r="T3080" s="62"/>
      <c r="U3080" s="62"/>
      <c r="V3080" s="417"/>
      <c r="W3080" s="62"/>
      <c r="X3080" s="415"/>
      <c r="Y3080" s="417"/>
      <c r="Z3080" s="415"/>
      <c r="AA3080" s="417"/>
      <c r="AB3080" s="62"/>
      <c r="AC3080" s="62"/>
      <c r="AD3080" s="62"/>
      <c r="AE3080" s="62"/>
      <c r="AF3080" s="62"/>
      <c r="AG3080" s="62"/>
      <c r="AH3080" s="62"/>
    </row>
    <row r="3081" spans="14:34">
      <c r="N3081" s="415"/>
      <c r="O3081" s="417"/>
      <c r="P3081" s="415"/>
      <c r="Q3081" s="418"/>
      <c r="R3081" s="62"/>
      <c r="S3081" s="62"/>
      <c r="T3081" s="62"/>
      <c r="U3081" s="62"/>
      <c r="V3081" s="417"/>
      <c r="W3081" s="62"/>
      <c r="X3081" s="415"/>
      <c r="Y3081" s="417"/>
      <c r="Z3081" s="415"/>
      <c r="AA3081" s="417"/>
      <c r="AB3081" s="62"/>
      <c r="AC3081" s="62"/>
      <c r="AD3081" s="62"/>
      <c r="AE3081" s="62"/>
      <c r="AF3081" s="62"/>
      <c r="AG3081" s="62"/>
      <c r="AH3081" s="62"/>
    </row>
    <row r="3082" spans="14:34">
      <c r="N3082" s="415"/>
      <c r="O3082" s="417"/>
      <c r="P3082" s="415"/>
      <c r="Q3082" s="418"/>
      <c r="R3082" s="62"/>
      <c r="S3082" s="62"/>
      <c r="T3082" s="62"/>
      <c r="U3082" s="62"/>
      <c r="V3082" s="417"/>
      <c r="W3082" s="62"/>
      <c r="X3082" s="415"/>
      <c r="Y3082" s="417"/>
      <c r="Z3082" s="415"/>
      <c r="AA3082" s="417"/>
      <c r="AB3082" s="62"/>
      <c r="AC3082" s="62"/>
      <c r="AD3082" s="62"/>
      <c r="AE3082" s="62"/>
      <c r="AF3082" s="62"/>
      <c r="AG3082" s="62"/>
      <c r="AH3082" s="62"/>
    </row>
    <row r="3083" spans="14:34">
      <c r="N3083" s="415"/>
      <c r="O3083" s="417"/>
      <c r="P3083" s="415"/>
      <c r="Q3083" s="418"/>
      <c r="R3083" s="62"/>
      <c r="S3083" s="62"/>
      <c r="T3083" s="62"/>
      <c r="U3083" s="62"/>
      <c r="V3083" s="417"/>
      <c r="W3083" s="62"/>
      <c r="X3083" s="415"/>
      <c r="Y3083" s="417"/>
      <c r="Z3083" s="415"/>
      <c r="AA3083" s="417"/>
      <c r="AB3083" s="62"/>
      <c r="AC3083" s="62"/>
      <c r="AD3083" s="62"/>
      <c r="AE3083" s="62"/>
      <c r="AF3083" s="62"/>
      <c r="AG3083" s="62"/>
      <c r="AH3083" s="62"/>
    </row>
    <row r="3084" spans="14:34">
      <c r="N3084" s="415"/>
      <c r="O3084" s="417"/>
      <c r="P3084" s="415"/>
      <c r="Q3084" s="418"/>
      <c r="R3084" s="62"/>
      <c r="S3084" s="62"/>
      <c r="T3084" s="62"/>
      <c r="U3084" s="62"/>
      <c r="V3084" s="417"/>
      <c r="W3084" s="62"/>
      <c r="X3084" s="415"/>
      <c r="Y3084" s="417"/>
      <c r="Z3084" s="415"/>
      <c r="AA3084" s="417"/>
      <c r="AB3084" s="62"/>
      <c r="AC3084" s="62"/>
      <c r="AD3084" s="62"/>
      <c r="AE3084" s="62"/>
      <c r="AF3084" s="62"/>
      <c r="AG3084" s="62"/>
      <c r="AH3084" s="62"/>
    </row>
    <row r="3085" spans="14:34">
      <c r="N3085" s="415"/>
      <c r="O3085" s="417"/>
      <c r="P3085" s="415"/>
      <c r="Q3085" s="418"/>
      <c r="R3085" s="62"/>
      <c r="S3085" s="62"/>
      <c r="T3085" s="62"/>
      <c r="U3085" s="62"/>
      <c r="V3085" s="417"/>
      <c r="W3085" s="62"/>
      <c r="X3085" s="415"/>
      <c r="Y3085" s="417"/>
      <c r="Z3085" s="415"/>
      <c r="AA3085" s="417"/>
      <c r="AB3085" s="62"/>
      <c r="AC3085" s="62"/>
      <c r="AD3085" s="62"/>
      <c r="AE3085" s="62"/>
      <c r="AF3085" s="62"/>
      <c r="AG3085" s="62"/>
      <c r="AH3085" s="62"/>
    </row>
    <row r="3086" spans="14:34">
      <c r="N3086" s="415"/>
      <c r="O3086" s="417"/>
      <c r="P3086" s="415"/>
      <c r="Q3086" s="418"/>
      <c r="R3086" s="62"/>
      <c r="S3086" s="62"/>
      <c r="T3086" s="62"/>
      <c r="U3086" s="62"/>
      <c r="V3086" s="417"/>
      <c r="W3086" s="62"/>
      <c r="X3086" s="415"/>
      <c r="Y3086" s="417"/>
      <c r="Z3086" s="415"/>
      <c r="AA3086" s="417"/>
      <c r="AB3086" s="62"/>
      <c r="AC3086" s="62"/>
      <c r="AD3086" s="62"/>
      <c r="AE3086" s="62"/>
      <c r="AF3086" s="62"/>
      <c r="AG3086" s="62"/>
      <c r="AH3086" s="62"/>
    </row>
    <row r="3087" spans="14:34">
      <c r="N3087" s="415"/>
      <c r="O3087" s="417"/>
      <c r="P3087" s="415"/>
      <c r="Q3087" s="418"/>
      <c r="R3087" s="62"/>
      <c r="S3087" s="62"/>
      <c r="T3087" s="62"/>
      <c r="U3087" s="62"/>
      <c r="V3087" s="417"/>
      <c r="W3087" s="62"/>
      <c r="X3087" s="415"/>
      <c r="Y3087" s="417"/>
      <c r="Z3087" s="415"/>
      <c r="AA3087" s="417"/>
      <c r="AB3087" s="62"/>
      <c r="AC3087" s="62"/>
      <c r="AD3087" s="62"/>
      <c r="AE3087" s="62"/>
      <c r="AF3087" s="62"/>
      <c r="AG3087" s="62"/>
      <c r="AH3087" s="62"/>
    </row>
    <row r="3088" spans="14:34">
      <c r="N3088" s="415"/>
      <c r="O3088" s="417"/>
      <c r="P3088" s="415"/>
      <c r="Q3088" s="418"/>
      <c r="R3088" s="62"/>
      <c r="S3088" s="62"/>
      <c r="T3088" s="62"/>
      <c r="U3088" s="62"/>
      <c r="V3088" s="417"/>
      <c r="W3088" s="62"/>
      <c r="X3088" s="415"/>
      <c r="Y3088" s="417"/>
      <c r="Z3088" s="415"/>
      <c r="AA3088" s="417"/>
      <c r="AB3088" s="62"/>
      <c r="AC3088" s="62"/>
      <c r="AD3088" s="62"/>
      <c r="AE3088" s="62"/>
      <c r="AF3088" s="62"/>
      <c r="AG3088" s="62"/>
      <c r="AH3088" s="62"/>
    </row>
    <row r="3089" spans="14:34">
      <c r="N3089" s="415"/>
      <c r="O3089" s="417"/>
      <c r="P3089" s="415"/>
      <c r="Q3089" s="418"/>
      <c r="R3089" s="62"/>
      <c r="S3089" s="62"/>
      <c r="T3089" s="62"/>
      <c r="U3089" s="62"/>
      <c r="V3089" s="417"/>
      <c r="W3089" s="62"/>
      <c r="X3089" s="415"/>
      <c r="Y3089" s="417"/>
      <c r="Z3089" s="415"/>
      <c r="AA3089" s="417"/>
      <c r="AB3089" s="62"/>
      <c r="AC3089" s="62"/>
      <c r="AD3089" s="62"/>
      <c r="AE3089" s="62"/>
      <c r="AF3089" s="62"/>
      <c r="AG3089" s="62"/>
      <c r="AH3089" s="62"/>
    </row>
    <row r="3090" spans="14:34">
      <c r="N3090" s="415"/>
      <c r="O3090" s="417"/>
      <c r="P3090" s="415"/>
      <c r="Q3090" s="418"/>
      <c r="R3090" s="62"/>
      <c r="S3090" s="62"/>
      <c r="T3090" s="62"/>
      <c r="U3090" s="62"/>
      <c r="V3090" s="417"/>
      <c r="W3090" s="62"/>
      <c r="X3090" s="415"/>
      <c r="Y3090" s="417"/>
      <c r="Z3090" s="415"/>
      <c r="AA3090" s="417"/>
      <c r="AB3090" s="62"/>
      <c r="AC3090" s="62"/>
      <c r="AD3090" s="62"/>
      <c r="AE3090" s="62"/>
      <c r="AF3090" s="62"/>
      <c r="AG3090" s="62"/>
      <c r="AH3090" s="62"/>
    </row>
    <row r="3091" spans="14:34">
      <c r="N3091" s="415"/>
      <c r="O3091" s="417"/>
      <c r="P3091" s="415"/>
      <c r="Q3091" s="418"/>
      <c r="R3091" s="62"/>
      <c r="S3091" s="62"/>
      <c r="T3091" s="62"/>
      <c r="U3091" s="62"/>
      <c r="V3091" s="417"/>
      <c r="W3091" s="62"/>
      <c r="X3091" s="415"/>
      <c r="Y3091" s="417"/>
      <c r="Z3091" s="415"/>
      <c r="AA3091" s="417"/>
      <c r="AB3091" s="62"/>
      <c r="AC3091" s="62"/>
      <c r="AD3091" s="62"/>
      <c r="AE3091" s="62"/>
      <c r="AF3091" s="62"/>
      <c r="AG3091" s="62"/>
      <c r="AH3091" s="62"/>
    </row>
    <row r="3092" spans="14:34">
      <c r="N3092" s="415"/>
      <c r="O3092" s="417"/>
      <c r="P3092" s="415"/>
      <c r="Q3092" s="418"/>
      <c r="R3092" s="62"/>
      <c r="S3092" s="62"/>
      <c r="T3092" s="62"/>
      <c r="U3092" s="62"/>
      <c r="V3092" s="417"/>
      <c r="W3092" s="62"/>
      <c r="X3092" s="415"/>
      <c r="Y3092" s="417"/>
      <c r="Z3092" s="415"/>
      <c r="AA3092" s="417"/>
      <c r="AB3092" s="62"/>
      <c r="AC3092" s="62"/>
      <c r="AD3092" s="62"/>
      <c r="AE3092" s="62"/>
      <c r="AF3092" s="62"/>
      <c r="AG3092" s="62"/>
      <c r="AH3092" s="62"/>
    </row>
    <row r="3093" spans="14:34">
      <c r="N3093" s="415"/>
      <c r="O3093" s="417"/>
      <c r="P3093" s="415"/>
      <c r="Q3093" s="418"/>
      <c r="R3093" s="62"/>
      <c r="S3093" s="62"/>
      <c r="T3093" s="62"/>
      <c r="U3093" s="62"/>
      <c r="V3093" s="417"/>
      <c r="W3093" s="62"/>
      <c r="X3093" s="415"/>
      <c r="Y3093" s="417"/>
      <c r="Z3093" s="415"/>
      <c r="AA3093" s="417"/>
      <c r="AB3093" s="62"/>
      <c r="AC3093" s="62"/>
      <c r="AD3093" s="62"/>
      <c r="AE3093" s="62"/>
      <c r="AF3093" s="62"/>
      <c r="AG3093" s="62"/>
      <c r="AH3093" s="62"/>
    </row>
    <row r="3094" spans="14:34">
      <c r="N3094" s="415"/>
      <c r="O3094" s="417"/>
      <c r="P3094" s="415"/>
      <c r="Q3094" s="418"/>
      <c r="R3094" s="62"/>
      <c r="S3094" s="62"/>
      <c r="T3094" s="62"/>
      <c r="U3094" s="62"/>
      <c r="V3094" s="417"/>
      <c r="W3094" s="62"/>
      <c r="X3094" s="415"/>
      <c r="Y3094" s="417"/>
      <c r="Z3094" s="415"/>
      <c r="AA3094" s="417"/>
      <c r="AB3094" s="62"/>
      <c r="AC3094" s="62"/>
      <c r="AD3094" s="62"/>
      <c r="AE3094" s="62"/>
      <c r="AF3094" s="62"/>
      <c r="AG3094" s="62"/>
      <c r="AH3094" s="62"/>
    </row>
    <row r="3095" spans="14:34">
      <c r="N3095" s="415"/>
      <c r="O3095" s="417"/>
      <c r="P3095" s="415"/>
      <c r="Q3095" s="418"/>
      <c r="R3095" s="62"/>
      <c r="S3095" s="62"/>
      <c r="T3095" s="62"/>
      <c r="U3095" s="62"/>
      <c r="V3095" s="417"/>
      <c r="W3095" s="62"/>
      <c r="X3095" s="415"/>
      <c r="Y3095" s="417"/>
      <c r="Z3095" s="415"/>
      <c r="AA3095" s="417"/>
      <c r="AB3095" s="62"/>
      <c r="AC3095" s="62"/>
      <c r="AD3095" s="62"/>
      <c r="AE3095" s="62"/>
      <c r="AF3095" s="62"/>
      <c r="AG3095" s="62"/>
      <c r="AH3095" s="62"/>
    </row>
    <row r="3096" spans="14:34">
      <c r="N3096" s="415"/>
      <c r="O3096" s="417"/>
      <c r="P3096" s="415"/>
      <c r="Q3096" s="418"/>
      <c r="R3096" s="62"/>
      <c r="S3096" s="62"/>
      <c r="T3096" s="62"/>
      <c r="U3096" s="62"/>
      <c r="V3096" s="417"/>
      <c r="W3096" s="62"/>
      <c r="X3096" s="415"/>
      <c r="Y3096" s="417"/>
      <c r="Z3096" s="415"/>
      <c r="AA3096" s="417"/>
      <c r="AB3096" s="62"/>
      <c r="AC3096" s="62"/>
      <c r="AD3096" s="62"/>
      <c r="AE3096" s="62"/>
      <c r="AF3096" s="62"/>
      <c r="AG3096" s="62"/>
      <c r="AH3096" s="62"/>
    </row>
    <row r="3097" spans="14:34">
      <c r="N3097" s="415"/>
      <c r="O3097" s="417"/>
      <c r="P3097" s="415"/>
      <c r="Q3097" s="418"/>
      <c r="R3097" s="62"/>
      <c r="S3097" s="62"/>
      <c r="T3097" s="62"/>
      <c r="U3097" s="62"/>
      <c r="V3097" s="417"/>
      <c r="W3097" s="62"/>
      <c r="X3097" s="415"/>
      <c r="Y3097" s="417"/>
      <c r="Z3097" s="415"/>
      <c r="AA3097" s="417"/>
      <c r="AB3097" s="62"/>
      <c r="AC3097" s="62"/>
      <c r="AD3097" s="62"/>
      <c r="AE3097" s="62"/>
      <c r="AF3097" s="62"/>
      <c r="AG3097" s="62"/>
      <c r="AH3097" s="62"/>
    </row>
    <row r="3098" spans="14:34">
      <c r="N3098" s="415"/>
      <c r="O3098" s="417"/>
      <c r="P3098" s="415"/>
      <c r="Q3098" s="418"/>
      <c r="R3098" s="62"/>
      <c r="S3098" s="62"/>
      <c r="T3098" s="62"/>
      <c r="U3098" s="62"/>
      <c r="V3098" s="417"/>
      <c r="W3098" s="62"/>
      <c r="X3098" s="415"/>
      <c r="Y3098" s="417"/>
      <c r="Z3098" s="415"/>
      <c r="AA3098" s="417"/>
      <c r="AB3098" s="62"/>
      <c r="AC3098" s="62"/>
      <c r="AD3098" s="62"/>
      <c r="AE3098" s="62"/>
      <c r="AF3098" s="62"/>
      <c r="AG3098" s="62"/>
      <c r="AH3098" s="62"/>
    </row>
    <row r="3099" spans="14:34">
      <c r="N3099" s="415"/>
      <c r="O3099" s="417"/>
      <c r="P3099" s="415"/>
      <c r="Q3099" s="418"/>
      <c r="R3099" s="62"/>
      <c r="S3099" s="62"/>
      <c r="T3099" s="62"/>
      <c r="U3099" s="62"/>
      <c r="V3099" s="417"/>
      <c r="W3099" s="62"/>
      <c r="X3099" s="415"/>
      <c r="Y3099" s="417"/>
      <c r="Z3099" s="415"/>
      <c r="AA3099" s="417"/>
      <c r="AB3099" s="62"/>
      <c r="AC3099" s="62"/>
      <c r="AD3099" s="62"/>
      <c r="AE3099" s="62"/>
      <c r="AF3099" s="62"/>
      <c r="AG3099" s="62"/>
      <c r="AH3099" s="62"/>
    </row>
    <row r="3100" spans="14:34">
      <c r="N3100" s="415"/>
      <c r="O3100" s="417"/>
      <c r="P3100" s="415"/>
      <c r="Q3100" s="418"/>
      <c r="R3100" s="62"/>
      <c r="S3100" s="62"/>
      <c r="T3100" s="62"/>
      <c r="U3100" s="62"/>
      <c r="V3100" s="417"/>
      <c r="W3100" s="62"/>
      <c r="X3100" s="415"/>
      <c r="Y3100" s="417"/>
      <c r="Z3100" s="415"/>
      <c r="AA3100" s="417"/>
      <c r="AB3100" s="62"/>
      <c r="AC3100" s="62"/>
      <c r="AD3100" s="62"/>
      <c r="AE3100" s="62"/>
      <c r="AF3100" s="62"/>
      <c r="AG3100" s="62"/>
      <c r="AH3100" s="62"/>
    </row>
    <row r="3101" spans="14:34">
      <c r="N3101" s="415"/>
      <c r="O3101" s="417"/>
      <c r="P3101" s="415"/>
      <c r="Q3101" s="418"/>
      <c r="R3101" s="62"/>
      <c r="S3101" s="62"/>
      <c r="T3101" s="62"/>
      <c r="U3101" s="62"/>
      <c r="V3101" s="417"/>
      <c r="W3101" s="62"/>
      <c r="X3101" s="415"/>
      <c r="Y3101" s="417"/>
      <c r="Z3101" s="415"/>
      <c r="AA3101" s="417"/>
      <c r="AB3101" s="62"/>
      <c r="AC3101" s="62"/>
      <c r="AD3101" s="62"/>
      <c r="AE3101" s="62"/>
      <c r="AF3101" s="62"/>
      <c r="AG3101" s="62"/>
      <c r="AH3101" s="62"/>
    </row>
    <row r="3102" spans="14:34">
      <c r="N3102" s="415"/>
      <c r="O3102" s="417"/>
      <c r="P3102" s="415"/>
      <c r="Q3102" s="418"/>
      <c r="R3102" s="62"/>
      <c r="S3102" s="62"/>
      <c r="T3102" s="62"/>
      <c r="U3102" s="62"/>
      <c r="V3102" s="417"/>
      <c r="W3102" s="62"/>
      <c r="X3102" s="415"/>
      <c r="Y3102" s="417"/>
      <c r="Z3102" s="415"/>
      <c r="AA3102" s="417"/>
      <c r="AB3102" s="62"/>
      <c r="AC3102" s="62"/>
      <c r="AD3102" s="62"/>
      <c r="AE3102" s="62"/>
      <c r="AF3102" s="62"/>
      <c r="AG3102" s="62"/>
      <c r="AH3102" s="62"/>
    </row>
    <row r="3103" spans="14:34">
      <c r="N3103" s="415"/>
      <c r="O3103" s="417"/>
      <c r="P3103" s="415"/>
      <c r="Q3103" s="418"/>
      <c r="R3103" s="62"/>
      <c r="S3103" s="62"/>
      <c r="T3103" s="62"/>
      <c r="U3103" s="62"/>
      <c r="V3103" s="417"/>
      <c r="W3103" s="62"/>
      <c r="X3103" s="415"/>
      <c r="Y3103" s="417"/>
      <c r="Z3103" s="415"/>
      <c r="AA3103" s="417"/>
      <c r="AB3103" s="62"/>
      <c r="AC3103" s="62"/>
      <c r="AD3103" s="62"/>
      <c r="AE3103" s="62"/>
      <c r="AF3103" s="62"/>
      <c r="AG3103" s="62"/>
      <c r="AH3103" s="62"/>
    </row>
    <row r="3104" spans="14:34">
      <c r="N3104" s="415"/>
      <c r="O3104" s="417"/>
      <c r="P3104" s="415"/>
      <c r="Q3104" s="418"/>
      <c r="R3104" s="62"/>
      <c r="S3104" s="62"/>
      <c r="T3104" s="62"/>
      <c r="U3104" s="62"/>
      <c r="V3104" s="417"/>
      <c r="W3104" s="62"/>
      <c r="X3104" s="415"/>
      <c r="Y3104" s="417"/>
      <c r="Z3104" s="415"/>
      <c r="AA3104" s="417"/>
      <c r="AB3104" s="62"/>
      <c r="AC3104" s="62"/>
      <c r="AD3104" s="62"/>
      <c r="AE3104" s="62"/>
      <c r="AF3104" s="62"/>
      <c r="AG3104" s="62"/>
      <c r="AH3104" s="62"/>
    </row>
    <row r="3105" spans="14:34">
      <c r="N3105" s="415"/>
      <c r="O3105" s="417"/>
      <c r="P3105" s="415"/>
      <c r="Q3105" s="418"/>
      <c r="R3105" s="62"/>
      <c r="S3105" s="62"/>
      <c r="T3105" s="62"/>
      <c r="U3105" s="62"/>
      <c r="V3105" s="417"/>
      <c r="W3105" s="62"/>
      <c r="X3105" s="415"/>
      <c r="Y3105" s="417"/>
      <c r="Z3105" s="415"/>
      <c r="AA3105" s="417"/>
      <c r="AB3105" s="62"/>
      <c r="AC3105" s="62"/>
      <c r="AD3105" s="62"/>
      <c r="AE3105" s="62"/>
      <c r="AF3105" s="62"/>
      <c r="AG3105" s="62"/>
      <c r="AH3105" s="62"/>
    </row>
    <row r="3106" spans="14:34">
      <c r="N3106" s="415"/>
      <c r="O3106" s="417"/>
      <c r="P3106" s="415"/>
      <c r="Q3106" s="418"/>
      <c r="R3106" s="62"/>
      <c r="S3106" s="62"/>
      <c r="T3106" s="62"/>
      <c r="U3106" s="62"/>
      <c r="V3106" s="417"/>
      <c r="W3106" s="62"/>
      <c r="X3106" s="415"/>
      <c r="Y3106" s="417"/>
      <c r="Z3106" s="415"/>
      <c r="AA3106" s="417"/>
      <c r="AB3106" s="62"/>
      <c r="AC3106" s="62"/>
      <c r="AD3106" s="62"/>
      <c r="AE3106" s="62"/>
      <c r="AF3106" s="62"/>
      <c r="AG3106" s="62"/>
      <c r="AH3106" s="62"/>
    </row>
    <row r="3107" spans="14:34">
      <c r="N3107" s="415"/>
      <c r="O3107" s="417"/>
      <c r="P3107" s="415"/>
      <c r="Q3107" s="418"/>
      <c r="R3107" s="62"/>
      <c r="S3107" s="62"/>
      <c r="T3107" s="62"/>
      <c r="U3107" s="62"/>
      <c r="V3107" s="417"/>
      <c r="W3107" s="62"/>
      <c r="X3107" s="415"/>
      <c r="Y3107" s="417"/>
      <c r="Z3107" s="415"/>
      <c r="AA3107" s="417"/>
      <c r="AB3107" s="62"/>
      <c r="AC3107" s="62"/>
      <c r="AD3107" s="62"/>
      <c r="AE3107" s="62"/>
      <c r="AF3107" s="62"/>
      <c r="AG3107" s="62"/>
      <c r="AH3107" s="62"/>
    </row>
    <row r="3108" spans="14:34">
      <c r="N3108" s="415"/>
      <c r="O3108" s="417"/>
      <c r="P3108" s="415"/>
      <c r="Q3108" s="418"/>
      <c r="R3108" s="62"/>
      <c r="S3108" s="62"/>
      <c r="T3108" s="62"/>
      <c r="U3108" s="62"/>
      <c r="V3108" s="417"/>
      <c r="W3108" s="62"/>
      <c r="X3108" s="415"/>
      <c r="Y3108" s="417"/>
      <c r="Z3108" s="415"/>
      <c r="AA3108" s="417"/>
      <c r="AB3108" s="62"/>
      <c r="AC3108" s="62"/>
      <c r="AD3108" s="62"/>
      <c r="AE3108" s="62"/>
      <c r="AF3108" s="62"/>
      <c r="AG3108" s="62"/>
      <c r="AH3108" s="62"/>
    </row>
    <row r="3109" spans="14:34">
      <c r="N3109" s="415"/>
      <c r="O3109" s="417"/>
      <c r="P3109" s="415"/>
      <c r="Q3109" s="418"/>
      <c r="R3109" s="62"/>
      <c r="S3109" s="62"/>
      <c r="T3109" s="62"/>
      <c r="U3109" s="62"/>
      <c r="V3109" s="417"/>
      <c r="W3109" s="62"/>
      <c r="X3109" s="415"/>
      <c r="Y3109" s="417"/>
      <c r="Z3109" s="415"/>
      <c r="AA3109" s="417"/>
      <c r="AB3109" s="62"/>
      <c r="AC3109" s="62"/>
      <c r="AD3109" s="62"/>
      <c r="AE3109" s="62"/>
      <c r="AF3109" s="62"/>
      <c r="AG3109" s="62"/>
      <c r="AH3109" s="62"/>
    </row>
    <row r="3110" spans="14:34">
      <c r="N3110" s="415"/>
      <c r="O3110" s="417"/>
      <c r="P3110" s="415"/>
      <c r="Q3110" s="418"/>
      <c r="R3110" s="62"/>
      <c r="S3110" s="62"/>
      <c r="T3110" s="62"/>
      <c r="U3110" s="62"/>
      <c r="V3110" s="417"/>
      <c r="W3110" s="62"/>
      <c r="X3110" s="415"/>
      <c r="Y3110" s="417"/>
      <c r="Z3110" s="415"/>
      <c r="AA3110" s="417"/>
      <c r="AB3110" s="62"/>
      <c r="AC3110" s="62"/>
      <c r="AD3110" s="62"/>
      <c r="AE3110" s="62"/>
      <c r="AF3110" s="62"/>
      <c r="AG3110" s="62"/>
      <c r="AH3110" s="62"/>
    </row>
    <row r="3111" spans="14:34">
      <c r="N3111" s="415"/>
      <c r="O3111" s="417"/>
      <c r="P3111" s="415"/>
      <c r="Q3111" s="418"/>
      <c r="R3111" s="62"/>
      <c r="S3111" s="62"/>
      <c r="T3111" s="62"/>
      <c r="U3111" s="62"/>
      <c r="V3111" s="417"/>
      <c r="W3111" s="62"/>
      <c r="X3111" s="415"/>
      <c r="Y3111" s="417"/>
      <c r="Z3111" s="415"/>
      <c r="AA3111" s="417"/>
      <c r="AB3111" s="62"/>
      <c r="AC3111" s="62"/>
      <c r="AD3111" s="62"/>
      <c r="AE3111" s="62"/>
      <c r="AF3111" s="62"/>
      <c r="AG3111" s="62"/>
      <c r="AH3111" s="62"/>
    </row>
    <row r="3112" spans="14:34">
      <c r="N3112" s="415"/>
      <c r="O3112" s="417"/>
      <c r="P3112" s="415"/>
      <c r="Q3112" s="418"/>
      <c r="R3112" s="62"/>
      <c r="S3112" s="62"/>
      <c r="T3112" s="62"/>
      <c r="U3112" s="62"/>
      <c r="V3112" s="417"/>
      <c r="W3112" s="62"/>
      <c r="X3112" s="415"/>
      <c r="Y3112" s="417"/>
      <c r="Z3112" s="415"/>
      <c r="AA3112" s="417"/>
      <c r="AB3112" s="62"/>
      <c r="AC3112" s="62"/>
      <c r="AD3112" s="62"/>
      <c r="AE3112" s="62"/>
      <c r="AF3112" s="62"/>
      <c r="AG3112" s="62"/>
      <c r="AH3112" s="62"/>
    </row>
    <row r="3113" spans="14:34">
      <c r="N3113" s="415"/>
      <c r="O3113" s="417"/>
      <c r="P3113" s="415"/>
      <c r="Q3113" s="418"/>
      <c r="R3113" s="62"/>
      <c r="S3113" s="62"/>
      <c r="T3113" s="62"/>
      <c r="U3113" s="62"/>
      <c r="V3113" s="417"/>
      <c r="W3113" s="62"/>
      <c r="X3113" s="415"/>
      <c r="Y3113" s="417"/>
      <c r="Z3113" s="415"/>
      <c r="AA3113" s="417"/>
      <c r="AB3113" s="62"/>
      <c r="AC3113" s="62"/>
      <c r="AD3113" s="62"/>
      <c r="AE3113" s="62"/>
      <c r="AF3113" s="62"/>
      <c r="AG3113" s="62"/>
      <c r="AH3113" s="62"/>
    </row>
    <row r="3114" spans="14:34">
      <c r="N3114" s="415"/>
      <c r="O3114" s="417"/>
      <c r="P3114" s="415"/>
      <c r="Q3114" s="418"/>
      <c r="R3114" s="62"/>
      <c r="S3114" s="62"/>
      <c r="T3114" s="62"/>
      <c r="U3114" s="62"/>
      <c r="V3114" s="417"/>
      <c r="W3114" s="62"/>
      <c r="X3114" s="415"/>
      <c r="Y3114" s="417"/>
      <c r="Z3114" s="415"/>
      <c r="AA3114" s="417"/>
      <c r="AB3114" s="62"/>
      <c r="AC3114" s="62"/>
      <c r="AD3114" s="62"/>
      <c r="AE3114" s="62"/>
      <c r="AF3114" s="62"/>
      <c r="AG3114" s="62"/>
      <c r="AH3114" s="62"/>
    </row>
    <row r="3115" spans="14:34">
      <c r="N3115" s="415"/>
      <c r="O3115" s="417"/>
      <c r="P3115" s="415"/>
      <c r="Q3115" s="418"/>
      <c r="R3115" s="62"/>
      <c r="S3115" s="62"/>
      <c r="T3115" s="62"/>
      <c r="U3115" s="62"/>
      <c r="V3115" s="417"/>
      <c r="W3115" s="62"/>
      <c r="X3115" s="415"/>
      <c r="Y3115" s="417"/>
      <c r="Z3115" s="415"/>
      <c r="AA3115" s="417"/>
      <c r="AB3115" s="62"/>
      <c r="AC3115" s="62"/>
      <c r="AD3115" s="62"/>
      <c r="AE3115" s="62"/>
      <c r="AF3115" s="62"/>
      <c r="AG3115" s="62"/>
      <c r="AH3115" s="62"/>
    </row>
    <row r="3116" spans="14:34">
      <c r="N3116" s="415"/>
      <c r="O3116" s="417"/>
      <c r="P3116" s="415"/>
      <c r="Q3116" s="418"/>
      <c r="R3116" s="62"/>
      <c r="S3116" s="62"/>
      <c r="T3116" s="62"/>
      <c r="U3116" s="62"/>
      <c r="V3116" s="417"/>
      <c r="W3116" s="62"/>
      <c r="X3116" s="415"/>
      <c r="Y3116" s="417"/>
      <c r="Z3116" s="415"/>
      <c r="AA3116" s="417"/>
      <c r="AB3116" s="62"/>
      <c r="AC3116" s="62"/>
      <c r="AD3116" s="62"/>
      <c r="AE3116" s="62"/>
      <c r="AF3116" s="62"/>
      <c r="AG3116" s="62"/>
      <c r="AH3116" s="62"/>
    </row>
    <row r="3117" spans="14:34">
      <c r="N3117" s="415"/>
      <c r="O3117" s="417"/>
      <c r="P3117" s="415"/>
      <c r="Q3117" s="418"/>
      <c r="R3117" s="62"/>
      <c r="S3117" s="62"/>
      <c r="T3117" s="62"/>
      <c r="U3117" s="62"/>
      <c r="V3117" s="417"/>
      <c r="W3117" s="62"/>
      <c r="X3117" s="415"/>
      <c r="Y3117" s="417"/>
      <c r="Z3117" s="415"/>
      <c r="AA3117" s="417"/>
      <c r="AB3117" s="62"/>
      <c r="AC3117" s="62"/>
      <c r="AD3117" s="62"/>
      <c r="AE3117" s="62"/>
      <c r="AF3117" s="62"/>
      <c r="AG3117" s="62"/>
      <c r="AH3117" s="62"/>
    </row>
    <row r="3118" spans="14:34">
      <c r="N3118" s="415"/>
      <c r="O3118" s="417"/>
      <c r="P3118" s="415"/>
      <c r="Q3118" s="418"/>
      <c r="R3118" s="62"/>
      <c r="S3118" s="62"/>
      <c r="T3118" s="62"/>
      <c r="U3118" s="62"/>
      <c r="V3118" s="417"/>
      <c r="W3118" s="62"/>
      <c r="X3118" s="415"/>
      <c r="Y3118" s="417"/>
      <c r="Z3118" s="415"/>
      <c r="AA3118" s="417"/>
      <c r="AB3118" s="62"/>
      <c r="AC3118" s="62"/>
      <c r="AD3118" s="62"/>
      <c r="AE3118" s="62"/>
      <c r="AF3118" s="62"/>
      <c r="AG3118" s="62"/>
      <c r="AH3118" s="62"/>
    </row>
    <row r="3119" spans="14:34">
      <c r="N3119" s="415"/>
      <c r="O3119" s="417"/>
      <c r="P3119" s="415"/>
      <c r="Q3119" s="418"/>
      <c r="R3119" s="62"/>
      <c r="S3119" s="62"/>
      <c r="T3119" s="62"/>
      <c r="U3119" s="62"/>
      <c r="V3119" s="417"/>
      <c r="W3119" s="62"/>
      <c r="X3119" s="415"/>
      <c r="Y3119" s="417"/>
      <c r="Z3119" s="415"/>
      <c r="AA3119" s="417"/>
      <c r="AB3119" s="62"/>
      <c r="AC3119" s="62"/>
      <c r="AD3119" s="62"/>
      <c r="AE3119" s="62"/>
      <c r="AF3119" s="62"/>
      <c r="AG3119" s="62"/>
      <c r="AH3119" s="62"/>
    </row>
    <row r="3120" spans="14:34">
      <c r="N3120" s="415"/>
      <c r="O3120" s="417"/>
      <c r="P3120" s="415"/>
      <c r="Q3120" s="418"/>
      <c r="R3120" s="62"/>
      <c r="S3120" s="62"/>
      <c r="T3120" s="62"/>
      <c r="U3120" s="62"/>
      <c r="V3120" s="417"/>
      <c r="W3120" s="62"/>
      <c r="X3120" s="415"/>
      <c r="Y3120" s="417"/>
      <c r="Z3120" s="415"/>
      <c r="AA3120" s="417"/>
      <c r="AB3120" s="62"/>
      <c r="AC3120" s="62"/>
      <c r="AD3120" s="62"/>
      <c r="AE3120" s="62"/>
      <c r="AF3120" s="62"/>
      <c r="AG3120" s="62"/>
      <c r="AH3120" s="62"/>
    </row>
    <row r="3121" spans="14:34">
      <c r="N3121" s="415"/>
      <c r="O3121" s="417"/>
      <c r="P3121" s="415"/>
      <c r="Q3121" s="418"/>
      <c r="R3121" s="62"/>
      <c r="S3121" s="62"/>
      <c r="T3121" s="62"/>
      <c r="U3121" s="62"/>
      <c r="V3121" s="417"/>
      <c r="W3121" s="62"/>
      <c r="X3121" s="415"/>
      <c r="Y3121" s="417"/>
      <c r="Z3121" s="415"/>
      <c r="AA3121" s="417"/>
      <c r="AB3121" s="62"/>
      <c r="AC3121" s="62"/>
      <c r="AD3121" s="62"/>
      <c r="AE3121" s="62"/>
      <c r="AF3121" s="62"/>
      <c r="AG3121" s="62"/>
      <c r="AH3121" s="62"/>
    </row>
    <row r="3122" spans="14:34">
      <c r="N3122" s="415"/>
      <c r="O3122" s="417"/>
      <c r="P3122" s="415"/>
      <c r="Q3122" s="418"/>
      <c r="R3122" s="62"/>
      <c r="S3122" s="62"/>
      <c r="T3122" s="62"/>
      <c r="U3122" s="62"/>
      <c r="V3122" s="417"/>
      <c r="W3122" s="62"/>
      <c r="X3122" s="415"/>
      <c r="Y3122" s="417"/>
      <c r="Z3122" s="415"/>
      <c r="AA3122" s="417"/>
      <c r="AB3122" s="62"/>
      <c r="AC3122" s="62"/>
      <c r="AD3122" s="62"/>
      <c r="AE3122" s="62"/>
      <c r="AF3122" s="62"/>
      <c r="AG3122" s="62"/>
      <c r="AH3122" s="62"/>
    </row>
    <row r="3123" spans="14:34">
      <c r="N3123" s="415"/>
      <c r="O3123" s="417"/>
      <c r="P3123" s="415"/>
      <c r="Q3123" s="418"/>
      <c r="R3123" s="62"/>
      <c r="S3123" s="62"/>
      <c r="T3123" s="62"/>
      <c r="U3123" s="62"/>
      <c r="V3123" s="417"/>
      <c r="W3123" s="62"/>
      <c r="X3123" s="415"/>
      <c r="Y3123" s="417"/>
      <c r="Z3123" s="415"/>
      <c r="AA3123" s="417"/>
      <c r="AB3123" s="62"/>
      <c r="AC3123" s="62"/>
      <c r="AD3123" s="62"/>
      <c r="AE3123" s="62"/>
      <c r="AF3123" s="62"/>
      <c r="AG3123" s="62"/>
      <c r="AH3123" s="62"/>
    </row>
    <row r="3124" spans="14:34">
      <c r="N3124" s="415"/>
      <c r="O3124" s="417"/>
      <c r="P3124" s="415"/>
      <c r="Q3124" s="418"/>
      <c r="R3124" s="62"/>
      <c r="S3124" s="62"/>
      <c r="T3124" s="62"/>
      <c r="U3124" s="62"/>
      <c r="V3124" s="417"/>
      <c r="W3124" s="62"/>
      <c r="X3124" s="415"/>
      <c r="Y3124" s="417"/>
      <c r="Z3124" s="415"/>
      <c r="AA3124" s="417"/>
      <c r="AB3124" s="62"/>
      <c r="AC3124" s="62"/>
      <c r="AD3124" s="62"/>
      <c r="AE3124" s="62"/>
      <c r="AF3124" s="62"/>
      <c r="AG3124" s="62"/>
      <c r="AH3124" s="62"/>
    </row>
    <row r="3125" spans="14:34">
      <c r="N3125" s="415"/>
      <c r="O3125" s="417"/>
      <c r="P3125" s="415"/>
      <c r="Q3125" s="418"/>
      <c r="R3125" s="62"/>
      <c r="S3125" s="62"/>
      <c r="T3125" s="62"/>
      <c r="U3125" s="62"/>
      <c r="V3125" s="417"/>
      <c r="W3125" s="62"/>
      <c r="X3125" s="415"/>
      <c r="Y3125" s="417"/>
      <c r="Z3125" s="415"/>
      <c r="AA3125" s="417"/>
      <c r="AB3125" s="62"/>
      <c r="AC3125" s="62"/>
      <c r="AD3125" s="62"/>
      <c r="AE3125" s="62"/>
      <c r="AF3125" s="62"/>
      <c r="AG3125" s="62"/>
      <c r="AH3125" s="62"/>
    </row>
    <row r="3126" spans="14:34">
      <c r="N3126" s="415"/>
      <c r="O3126" s="417"/>
      <c r="P3126" s="415"/>
      <c r="Q3126" s="418"/>
      <c r="R3126" s="62"/>
      <c r="S3126" s="62"/>
      <c r="T3126" s="62"/>
      <c r="U3126" s="62"/>
      <c r="V3126" s="417"/>
      <c r="W3126" s="62"/>
      <c r="X3126" s="415"/>
      <c r="Y3126" s="417"/>
      <c r="Z3126" s="415"/>
      <c r="AA3126" s="417"/>
      <c r="AB3126" s="62"/>
      <c r="AC3126" s="62"/>
      <c r="AD3126" s="62"/>
      <c r="AE3126" s="62"/>
      <c r="AF3126" s="62"/>
      <c r="AG3126" s="62"/>
      <c r="AH3126" s="62"/>
    </row>
    <row r="3127" spans="14:34">
      <c r="N3127" s="415"/>
      <c r="O3127" s="417"/>
      <c r="P3127" s="415"/>
      <c r="Q3127" s="418"/>
      <c r="R3127" s="62"/>
      <c r="S3127" s="62"/>
      <c r="T3127" s="62"/>
      <c r="U3127" s="62"/>
      <c r="V3127" s="417"/>
      <c r="W3127" s="62"/>
      <c r="X3127" s="415"/>
      <c r="Y3127" s="417"/>
      <c r="Z3127" s="415"/>
      <c r="AA3127" s="417"/>
      <c r="AB3127" s="62"/>
      <c r="AC3127" s="62"/>
      <c r="AD3127" s="62"/>
      <c r="AE3127" s="62"/>
      <c r="AF3127" s="62"/>
      <c r="AG3127" s="62"/>
      <c r="AH3127" s="62"/>
    </row>
    <row r="3128" spans="14:34">
      <c r="N3128" s="415"/>
      <c r="O3128" s="417"/>
      <c r="P3128" s="415"/>
      <c r="Q3128" s="418"/>
      <c r="R3128" s="62"/>
      <c r="S3128" s="62"/>
      <c r="T3128" s="62"/>
      <c r="U3128" s="62"/>
      <c r="V3128" s="417"/>
      <c r="W3128" s="62"/>
      <c r="X3128" s="415"/>
      <c r="Y3128" s="417"/>
      <c r="Z3128" s="415"/>
      <c r="AA3128" s="417"/>
      <c r="AB3128" s="62"/>
      <c r="AC3128" s="62"/>
      <c r="AD3128" s="62"/>
      <c r="AE3128" s="62"/>
      <c r="AF3128" s="62"/>
      <c r="AG3128" s="62"/>
      <c r="AH3128" s="62"/>
    </row>
    <row r="3129" spans="14:34">
      <c r="N3129" s="415"/>
      <c r="O3129" s="417"/>
      <c r="P3129" s="415"/>
      <c r="Q3129" s="418"/>
      <c r="R3129" s="62"/>
      <c r="S3129" s="62"/>
      <c r="T3129" s="62"/>
      <c r="U3129" s="62"/>
      <c r="V3129" s="417"/>
      <c r="W3129" s="62"/>
      <c r="X3129" s="415"/>
      <c r="Y3129" s="417"/>
      <c r="Z3129" s="415"/>
      <c r="AA3129" s="417"/>
      <c r="AB3129" s="62"/>
      <c r="AC3129" s="62"/>
      <c r="AD3129" s="62"/>
      <c r="AE3129" s="62"/>
      <c r="AF3129" s="62"/>
      <c r="AG3129" s="62"/>
      <c r="AH3129" s="62"/>
    </row>
    <row r="3130" spans="14:34">
      <c r="N3130" s="415"/>
      <c r="O3130" s="417"/>
      <c r="P3130" s="415"/>
      <c r="Q3130" s="418"/>
      <c r="R3130" s="62"/>
      <c r="S3130" s="62"/>
      <c r="T3130" s="62"/>
      <c r="U3130" s="62"/>
      <c r="V3130" s="417"/>
      <c r="W3130" s="62"/>
      <c r="X3130" s="415"/>
      <c r="Y3130" s="417"/>
      <c r="Z3130" s="415"/>
      <c r="AA3130" s="417"/>
      <c r="AB3130" s="62"/>
      <c r="AC3130" s="62"/>
      <c r="AD3130" s="62"/>
      <c r="AE3130" s="62"/>
      <c r="AF3130" s="62"/>
      <c r="AG3130" s="62"/>
      <c r="AH3130" s="62"/>
    </row>
    <row r="3131" spans="14:34">
      <c r="N3131" s="415"/>
      <c r="O3131" s="417"/>
      <c r="P3131" s="415"/>
      <c r="Q3131" s="418"/>
      <c r="R3131" s="62"/>
      <c r="S3131" s="62"/>
      <c r="T3131" s="62"/>
      <c r="U3131" s="62"/>
      <c r="V3131" s="417"/>
      <c r="W3131" s="62"/>
      <c r="X3131" s="415"/>
      <c r="Y3131" s="417"/>
      <c r="Z3131" s="415"/>
      <c r="AA3131" s="417"/>
      <c r="AB3131" s="62"/>
      <c r="AC3131" s="62"/>
      <c r="AD3131" s="62"/>
      <c r="AE3131" s="62"/>
      <c r="AF3131" s="62"/>
      <c r="AG3131" s="62"/>
      <c r="AH3131" s="62"/>
    </row>
    <row r="3132" spans="14:34">
      <c r="N3132" s="415"/>
      <c r="O3132" s="417"/>
      <c r="P3132" s="415"/>
      <c r="Q3132" s="418"/>
      <c r="R3132" s="62"/>
      <c r="S3132" s="62"/>
      <c r="T3132" s="62"/>
      <c r="U3132" s="62"/>
      <c r="V3132" s="417"/>
      <c r="W3132" s="62"/>
      <c r="X3132" s="415"/>
      <c r="Y3132" s="417"/>
      <c r="Z3132" s="415"/>
      <c r="AA3132" s="417"/>
      <c r="AB3132" s="62"/>
      <c r="AC3132" s="62"/>
      <c r="AD3132" s="62"/>
      <c r="AE3132" s="62"/>
      <c r="AF3132" s="62"/>
      <c r="AG3132" s="62"/>
      <c r="AH3132" s="62"/>
    </row>
    <row r="3133" spans="14:34">
      <c r="N3133" s="415"/>
      <c r="O3133" s="417"/>
      <c r="P3133" s="415"/>
      <c r="Q3133" s="418"/>
      <c r="R3133" s="62"/>
      <c r="S3133" s="62"/>
      <c r="T3133" s="62"/>
      <c r="U3133" s="62"/>
      <c r="V3133" s="417"/>
      <c r="W3133" s="62"/>
      <c r="X3133" s="415"/>
      <c r="Y3133" s="417"/>
      <c r="Z3133" s="415"/>
      <c r="AA3133" s="417"/>
      <c r="AB3133" s="62"/>
      <c r="AC3133" s="62"/>
      <c r="AD3133" s="62"/>
      <c r="AE3133" s="62"/>
      <c r="AF3133" s="62"/>
      <c r="AG3133" s="62"/>
      <c r="AH3133" s="62"/>
    </row>
    <row r="3134" spans="14:34">
      <c r="N3134" s="415"/>
      <c r="O3134" s="417"/>
      <c r="P3134" s="415"/>
      <c r="Q3134" s="418"/>
      <c r="R3134" s="62"/>
      <c r="S3134" s="62"/>
      <c r="T3134" s="62"/>
      <c r="U3134" s="62"/>
      <c r="V3134" s="417"/>
      <c r="W3134" s="62"/>
      <c r="X3134" s="415"/>
      <c r="Y3134" s="417"/>
      <c r="Z3134" s="415"/>
      <c r="AA3134" s="417"/>
      <c r="AB3134" s="62"/>
      <c r="AC3134" s="62"/>
      <c r="AD3134" s="62"/>
      <c r="AE3134" s="62"/>
      <c r="AF3134" s="62"/>
      <c r="AG3134" s="62"/>
      <c r="AH3134" s="62"/>
    </row>
    <row r="3135" spans="14:34">
      <c r="N3135" s="415"/>
      <c r="O3135" s="417"/>
      <c r="P3135" s="415"/>
      <c r="Q3135" s="418"/>
      <c r="R3135" s="62"/>
      <c r="S3135" s="62"/>
      <c r="T3135" s="62"/>
      <c r="U3135" s="62"/>
      <c r="V3135" s="417"/>
      <c r="W3135" s="62"/>
      <c r="X3135" s="415"/>
      <c r="Y3135" s="417"/>
      <c r="Z3135" s="415"/>
      <c r="AA3135" s="417"/>
      <c r="AB3135" s="62"/>
      <c r="AC3135" s="62"/>
      <c r="AD3135" s="62"/>
      <c r="AE3135" s="62"/>
      <c r="AF3135" s="62"/>
      <c r="AG3135" s="62"/>
      <c r="AH3135" s="62"/>
    </row>
    <row r="3136" spans="14:34">
      <c r="N3136" s="415"/>
      <c r="O3136" s="417"/>
      <c r="P3136" s="415"/>
      <c r="Q3136" s="418"/>
      <c r="R3136" s="62"/>
      <c r="S3136" s="62"/>
      <c r="T3136" s="62"/>
      <c r="U3136" s="62"/>
      <c r="V3136" s="417"/>
      <c r="W3136" s="62"/>
      <c r="X3136" s="415"/>
      <c r="Y3136" s="417"/>
      <c r="Z3136" s="415"/>
      <c r="AA3136" s="417"/>
      <c r="AB3136" s="62"/>
      <c r="AC3136" s="62"/>
      <c r="AD3136" s="62"/>
      <c r="AE3136" s="62"/>
      <c r="AF3136" s="62"/>
      <c r="AG3136" s="62"/>
      <c r="AH3136" s="62"/>
    </row>
    <row r="3137" spans="14:34">
      <c r="N3137" s="415"/>
      <c r="O3137" s="417"/>
      <c r="P3137" s="415"/>
      <c r="Q3137" s="418"/>
      <c r="R3137" s="62"/>
      <c r="S3137" s="62"/>
      <c r="T3137" s="62"/>
      <c r="U3137" s="62"/>
      <c r="V3137" s="417"/>
      <c r="W3137" s="62"/>
      <c r="X3137" s="415"/>
      <c r="Y3137" s="417"/>
      <c r="Z3137" s="415"/>
      <c r="AA3137" s="417"/>
      <c r="AB3137" s="62"/>
      <c r="AC3137" s="62"/>
      <c r="AD3137" s="62"/>
      <c r="AE3137" s="62"/>
      <c r="AF3137" s="62"/>
      <c r="AG3137" s="62"/>
      <c r="AH3137" s="62"/>
    </row>
    <row r="3138" spans="14:34">
      <c r="N3138" s="415"/>
      <c r="O3138" s="417"/>
      <c r="P3138" s="415"/>
      <c r="Q3138" s="418"/>
      <c r="R3138" s="62"/>
      <c r="S3138" s="62"/>
      <c r="T3138" s="62"/>
      <c r="U3138" s="62"/>
      <c r="V3138" s="417"/>
      <c r="W3138" s="62"/>
      <c r="X3138" s="415"/>
      <c r="Y3138" s="417"/>
      <c r="Z3138" s="415"/>
      <c r="AA3138" s="417"/>
      <c r="AB3138" s="62"/>
      <c r="AC3138" s="62"/>
      <c r="AD3138" s="62"/>
      <c r="AE3138" s="62"/>
      <c r="AF3138" s="62"/>
      <c r="AG3138" s="62"/>
      <c r="AH3138" s="62"/>
    </row>
    <row r="3139" spans="14:34">
      <c r="N3139" s="415"/>
      <c r="O3139" s="417"/>
      <c r="P3139" s="415"/>
      <c r="Q3139" s="418"/>
      <c r="R3139" s="62"/>
      <c r="S3139" s="62"/>
      <c r="T3139" s="62"/>
      <c r="U3139" s="62"/>
      <c r="V3139" s="417"/>
      <c r="W3139" s="62"/>
      <c r="X3139" s="415"/>
      <c r="Y3139" s="417"/>
      <c r="Z3139" s="415"/>
      <c r="AA3139" s="417"/>
      <c r="AB3139" s="62"/>
      <c r="AC3139" s="62"/>
      <c r="AD3139" s="62"/>
      <c r="AE3139" s="62"/>
      <c r="AF3139" s="62"/>
      <c r="AG3139" s="62"/>
      <c r="AH3139" s="62"/>
    </row>
    <row r="3140" spans="14:34">
      <c r="N3140" s="415"/>
      <c r="O3140" s="417"/>
      <c r="P3140" s="415"/>
      <c r="Q3140" s="418"/>
      <c r="R3140" s="62"/>
      <c r="S3140" s="62"/>
      <c r="T3140" s="62"/>
      <c r="U3140" s="62"/>
      <c r="V3140" s="417"/>
      <c r="W3140" s="62"/>
      <c r="X3140" s="415"/>
      <c r="Y3140" s="417"/>
      <c r="Z3140" s="415"/>
      <c r="AA3140" s="417"/>
      <c r="AB3140" s="62"/>
      <c r="AC3140" s="62"/>
      <c r="AD3140" s="62"/>
      <c r="AE3140" s="62"/>
      <c r="AF3140" s="62"/>
      <c r="AG3140" s="62"/>
      <c r="AH3140" s="62"/>
    </row>
    <row r="3141" spans="14:34">
      <c r="N3141" s="415"/>
      <c r="O3141" s="417"/>
      <c r="P3141" s="415"/>
      <c r="Q3141" s="418"/>
      <c r="R3141" s="62"/>
      <c r="S3141" s="62"/>
      <c r="T3141" s="62"/>
      <c r="U3141" s="62"/>
      <c r="V3141" s="417"/>
      <c r="W3141" s="62"/>
      <c r="X3141" s="415"/>
      <c r="Y3141" s="417"/>
      <c r="Z3141" s="415"/>
      <c r="AA3141" s="417"/>
      <c r="AB3141" s="62"/>
      <c r="AC3141" s="62"/>
      <c r="AD3141" s="62"/>
      <c r="AE3141" s="62"/>
      <c r="AF3141" s="62"/>
      <c r="AG3141" s="62"/>
      <c r="AH3141" s="62"/>
    </row>
    <row r="3142" spans="14:34">
      <c r="N3142" s="415"/>
      <c r="O3142" s="417"/>
      <c r="P3142" s="415"/>
      <c r="Q3142" s="418"/>
      <c r="R3142" s="62"/>
      <c r="S3142" s="62"/>
      <c r="T3142" s="62"/>
      <c r="U3142" s="62"/>
      <c r="V3142" s="417"/>
      <c r="W3142" s="62"/>
      <c r="X3142" s="415"/>
      <c r="Y3142" s="417"/>
      <c r="Z3142" s="415"/>
      <c r="AA3142" s="417"/>
      <c r="AB3142" s="62"/>
      <c r="AC3142" s="62"/>
      <c r="AD3142" s="62"/>
      <c r="AE3142" s="62"/>
      <c r="AF3142" s="62"/>
      <c r="AG3142" s="62"/>
      <c r="AH3142" s="62"/>
    </row>
    <row r="3143" spans="14:34">
      <c r="N3143" s="415"/>
      <c r="O3143" s="417"/>
      <c r="P3143" s="415"/>
      <c r="Q3143" s="418"/>
      <c r="R3143" s="62"/>
      <c r="S3143" s="62"/>
      <c r="T3143" s="62"/>
      <c r="U3143" s="62"/>
      <c r="V3143" s="417"/>
      <c r="W3143" s="62"/>
      <c r="X3143" s="415"/>
      <c r="Y3143" s="417"/>
      <c r="Z3143" s="415"/>
      <c r="AA3143" s="417"/>
      <c r="AB3143" s="62"/>
      <c r="AC3143" s="62"/>
      <c r="AD3143" s="62"/>
      <c r="AE3143" s="62"/>
      <c r="AF3143" s="62"/>
      <c r="AG3143" s="62"/>
      <c r="AH3143" s="62"/>
    </row>
    <row r="3144" spans="14:34">
      <c r="N3144" s="415"/>
      <c r="O3144" s="417"/>
      <c r="P3144" s="415"/>
      <c r="Q3144" s="418"/>
      <c r="R3144" s="62"/>
      <c r="S3144" s="62"/>
      <c r="T3144" s="62"/>
      <c r="U3144" s="62"/>
      <c r="V3144" s="417"/>
      <c r="W3144" s="62"/>
      <c r="X3144" s="415"/>
      <c r="Y3144" s="417"/>
      <c r="Z3144" s="415"/>
      <c r="AA3144" s="417"/>
      <c r="AB3144" s="62"/>
      <c r="AC3144" s="62"/>
      <c r="AD3144" s="62"/>
      <c r="AE3144" s="62"/>
      <c r="AF3144" s="62"/>
      <c r="AG3144" s="62"/>
      <c r="AH3144" s="62"/>
    </row>
    <row r="3145" spans="14:34">
      <c r="N3145" s="415"/>
      <c r="O3145" s="417"/>
      <c r="P3145" s="415"/>
      <c r="Q3145" s="418"/>
      <c r="R3145" s="62"/>
      <c r="S3145" s="62"/>
      <c r="T3145" s="62"/>
      <c r="U3145" s="62"/>
      <c r="V3145" s="417"/>
      <c r="W3145" s="62"/>
      <c r="X3145" s="415"/>
      <c r="Y3145" s="417"/>
      <c r="Z3145" s="415"/>
      <c r="AA3145" s="417"/>
      <c r="AB3145" s="62"/>
      <c r="AC3145" s="62"/>
      <c r="AD3145" s="62"/>
      <c r="AE3145" s="62"/>
      <c r="AF3145" s="62"/>
      <c r="AG3145" s="62"/>
      <c r="AH3145" s="62"/>
    </row>
    <row r="3146" spans="14:34">
      <c r="N3146" s="415"/>
      <c r="O3146" s="417"/>
      <c r="P3146" s="415"/>
      <c r="Q3146" s="418"/>
      <c r="R3146" s="62"/>
      <c r="S3146" s="62"/>
      <c r="T3146" s="62"/>
      <c r="U3146" s="62"/>
      <c r="V3146" s="417"/>
      <c r="W3146" s="62"/>
      <c r="X3146" s="415"/>
      <c r="Y3146" s="417"/>
      <c r="Z3146" s="415"/>
      <c r="AA3146" s="417"/>
      <c r="AB3146" s="62"/>
      <c r="AC3146" s="62"/>
      <c r="AD3146" s="62"/>
      <c r="AE3146" s="62"/>
      <c r="AF3146" s="62"/>
      <c r="AG3146" s="62"/>
      <c r="AH3146" s="62"/>
    </row>
    <row r="3147" spans="14:34">
      <c r="N3147" s="415"/>
      <c r="O3147" s="417"/>
      <c r="P3147" s="415"/>
      <c r="Q3147" s="418"/>
      <c r="R3147" s="62"/>
      <c r="S3147" s="62"/>
      <c r="T3147" s="62"/>
      <c r="U3147" s="62"/>
      <c r="V3147" s="417"/>
      <c r="W3147" s="62"/>
      <c r="X3147" s="415"/>
      <c r="Y3147" s="417"/>
      <c r="Z3147" s="415"/>
      <c r="AA3147" s="417"/>
      <c r="AB3147" s="62"/>
      <c r="AC3147" s="62"/>
      <c r="AD3147" s="62"/>
      <c r="AE3147" s="62"/>
      <c r="AF3147" s="62"/>
      <c r="AG3147" s="62"/>
      <c r="AH3147" s="62"/>
    </row>
    <row r="3148" spans="14:34">
      <c r="N3148" s="415"/>
      <c r="O3148" s="417"/>
      <c r="P3148" s="415"/>
      <c r="Q3148" s="418"/>
      <c r="R3148" s="62"/>
      <c r="S3148" s="62"/>
      <c r="T3148" s="62"/>
      <c r="U3148" s="62"/>
      <c r="V3148" s="417"/>
      <c r="W3148" s="62"/>
      <c r="X3148" s="415"/>
      <c r="Y3148" s="417"/>
      <c r="Z3148" s="415"/>
      <c r="AA3148" s="417"/>
      <c r="AB3148" s="62"/>
      <c r="AC3148" s="62"/>
      <c r="AD3148" s="62"/>
      <c r="AE3148" s="62"/>
      <c r="AF3148" s="62"/>
      <c r="AG3148" s="62"/>
      <c r="AH3148" s="62"/>
    </row>
    <row r="3149" spans="14:34">
      <c r="N3149" s="415"/>
      <c r="O3149" s="417"/>
      <c r="P3149" s="415"/>
      <c r="Q3149" s="418"/>
      <c r="R3149" s="62"/>
      <c r="S3149" s="62"/>
      <c r="T3149" s="62"/>
      <c r="U3149" s="62"/>
      <c r="V3149" s="417"/>
      <c r="W3149" s="62"/>
      <c r="X3149" s="415"/>
      <c r="Y3149" s="417"/>
      <c r="Z3149" s="415"/>
      <c r="AA3149" s="417"/>
      <c r="AB3149" s="62"/>
      <c r="AC3149" s="62"/>
      <c r="AD3149" s="62"/>
      <c r="AE3149" s="62"/>
      <c r="AF3149" s="62"/>
      <c r="AG3149" s="62"/>
      <c r="AH3149" s="62"/>
    </row>
    <row r="3150" spans="14:34">
      <c r="N3150" s="415"/>
      <c r="O3150" s="417"/>
      <c r="P3150" s="415"/>
      <c r="Q3150" s="418"/>
      <c r="R3150" s="62"/>
      <c r="S3150" s="62"/>
      <c r="T3150" s="62"/>
      <c r="U3150" s="62"/>
      <c r="V3150" s="417"/>
      <c r="W3150" s="62"/>
      <c r="X3150" s="415"/>
      <c r="Y3150" s="417"/>
      <c r="Z3150" s="415"/>
      <c r="AA3150" s="417"/>
      <c r="AB3150" s="62"/>
      <c r="AC3150" s="62"/>
      <c r="AD3150" s="62"/>
      <c r="AE3150" s="62"/>
      <c r="AF3150" s="62"/>
      <c r="AG3150" s="62"/>
      <c r="AH3150" s="62"/>
    </row>
    <row r="3151" spans="14:34">
      <c r="N3151" s="415"/>
      <c r="O3151" s="417"/>
      <c r="P3151" s="415"/>
      <c r="Q3151" s="418"/>
      <c r="R3151" s="62"/>
      <c r="S3151" s="62"/>
      <c r="T3151" s="62"/>
      <c r="U3151" s="62"/>
      <c r="V3151" s="417"/>
      <c r="W3151" s="62"/>
      <c r="X3151" s="415"/>
      <c r="Y3151" s="417"/>
      <c r="Z3151" s="415"/>
      <c r="AA3151" s="417"/>
      <c r="AB3151" s="62"/>
      <c r="AC3151" s="62"/>
      <c r="AD3151" s="62"/>
      <c r="AE3151" s="62"/>
      <c r="AF3151" s="62"/>
      <c r="AG3151" s="62"/>
      <c r="AH3151" s="62"/>
    </row>
    <row r="3152" spans="14:34">
      <c r="N3152" s="415"/>
      <c r="O3152" s="417"/>
      <c r="P3152" s="415"/>
      <c r="Q3152" s="418"/>
      <c r="R3152" s="62"/>
      <c r="S3152" s="62"/>
      <c r="T3152" s="62"/>
      <c r="U3152" s="62"/>
      <c r="V3152" s="417"/>
      <c r="W3152" s="62"/>
      <c r="X3152" s="415"/>
      <c r="Y3152" s="417"/>
      <c r="Z3152" s="415"/>
      <c r="AA3152" s="417"/>
      <c r="AB3152" s="62"/>
      <c r="AC3152" s="62"/>
      <c r="AD3152" s="62"/>
      <c r="AE3152" s="62"/>
      <c r="AF3152" s="62"/>
      <c r="AG3152" s="62"/>
      <c r="AH3152" s="62"/>
    </row>
    <row r="3153" spans="14:34">
      <c r="N3153" s="415"/>
      <c r="O3153" s="417"/>
      <c r="P3153" s="415"/>
      <c r="Q3153" s="418"/>
      <c r="R3153" s="62"/>
      <c r="S3153" s="62"/>
      <c r="T3153" s="62"/>
      <c r="U3153" s="62"/>
      <c r="V3153" s="417"/>
      <c r="W3153" s="62"/>
      <c r="X3153" s="415"/>
      <c r="Y3153" s="417"/>
      <c r="Z3153" s="415"/>
      <c r="AA3153" s="417"/>
      <c r="AB3153" s="62"/>
      <c r="AC3153" s="62"/>
      <c r="AD3153" s="62"/>
      <c r="AE3153" s="62"/>
      <c r="AF3153" s="62"/>
      <c r="AG3153" s="62"/>
      <c r="AH3153" s="62"/>
    </row>
    <row r="3154" spans="14:34">
      <c r="N3154" s="415"/>
      <c r="O3154" s="417"/>
      <c r="P3154" s="415"/>
      <c r="Q3154" s="418"/>
      <c r="R3154" s="62"/>
      <c r="S3154" s="62"/>
      <c r="T3154" s="62"/>
      <c r="U3154" s="62"/>
      <c r="V3154" s="417"/>
      <c r="W3154" s="62"/>
      <c r="X3154" s="415"/>
      <c r="Y3154" s="417"/>
      <c r="Z3154" s="415"/>
      <c r="AA3154" s="417"/>
      <c r="AB3154" s="62"/>
      <c r="AC3154" s="62"/>
      <c r="AD3154" s="62"/>
      <c r="AE3154" s="62"/>
      <c r="AF3154" s="62"/>
      <c r="AG3154" s="62"/>
      <c r="AH3154" s="62"/>
    </row>
    <row r="3155" spans="14:34">
      <c r="N3155" s="415"/>
      <c r="O3155" s="417"/>
      <c r="P3155" s="415"/>
      <c r="Q3155" s="418"/>
      <c r="R3155" s="62"/>
      <c r="S3155" s="62"/>
      <c r="T3155" s="62"/>
      <c r="U3155" s="62"/>
      <c r="V3155" s="417"/>
      <c r="W3155" s="62"/>
      <c r="X3155" s="415"/>
      <c r="Y3155" s="417"/>
      <c r="Z3155" s="415"/>
      <c r="AA3155" s="417"/>
      <c r="AB3155" s="62"/>
      <c r="AC3155" s="62"/>
      <c r="AD3155" s="62"/>
      <c r="AE3155" s="62"/>
      <c r="AF3155" s="62"/>
      <c r="AG3155" s="62"/>
      <c r="AH3155" s="62"/>
    </row>
    <row r="3156" spans="14:34">
      <c r="N3156" s="415"/>
      <c r="O3156" s="417"/>
      <c r="P3156" s="415"/>
      <c r="Q3156" s="418"/>
      <c r="R3156" s="62"/>
      <c r="S3156" s="62"/>
      <c r="T3156" s="62"/>
      <c r="U3156" s="62"/>
      <c r="V3156" s="417"/>
      <c r="W3156" s="62"/>
      <c r="X3156" s="415"/>
      <c r="Y3156" s="417"/>
      <c r="Z3156" s="415"/>
      <c r="AA3156" s="417"/>
      <c r="AB3156" s="62"/>
      <c r="AC3156" s="62"/>
      <c r="AD3156" s="62"/>
      <c r="AE3156" s="62"/>
      <c r="AF3156" s="62"/>
      <c r="AG3156" s="62"/>
      <c r="AH3156" s="62"/>
    </row>
    <row r="3157" spans="14:34">
      <c r="N3157" s="415"/>
      <c r="O3157" s="417"/>
      <c r="P3157" s="415"/>
      <c r="Q3157" s="418"/>
      <c r="R3157" s="62"/>
      <c r="S3157" s="62"/>
      <c r="T3157" s="62"/>
      <c r="U3157" s="62"/>
      <c r="V3157" s="417"/>
      <c r="W3157" s="62"/>
      <c r="X3157" s="415"/>
      <c r="Y3157" s="417"/>
      <c r="Z3157" s="415"/>
      <c r="AA3157" s="417"/>
      <c r="AB3157" s="62"/>
      <c r="AC3157" s="62"/>
      <c r="AD3157" s="62"/>
      <c r="AE3157" s="62"/>
      <c r="AF3157" s="62"/>
      <c r="AG3157" s="62"/>
      <c r="AH3157" s="62"/>
    </row>
    <row r="3158" spans="14:34">
      <c r="N3158" s="415"/>
      <c r="O3158" s="417"/>
      <c r="P3158" s="415"/>
      <c r="Q3158" s="418"/>
      <c r="R3158" s="62"/>
      <c r="S3158" s="62"/>
      <c r="T3158" s="62"/>
      <c r="U3158" s="62"/>
      <c r="V3158" s="417"/>
      <c r="W3158" s="62"/>
      <c r="X3158" s="415"/>
      <c r="Y3158" s="417"/>
      <c r="Z3158" s="415"/>
      <c r="AA3158" s="417"/>
      <c r="AB3158" s="62"/>
      <c r="AC3158" s="62"/>
      <c r="AD3158" s="62"/>
      <c r="AE3158" s="62"/>
      <c r="AF3158" s="62"/>
      <c r="AG3158" s="62"/>
      <c r="AH3158" s="62"/>
    </row>
    <row r="3159" spans="14:34">
      <c r="N3159" s="415"/>
      <c r="O3159" s="417"/>
      <c r="P3159" s="415"/>
      <c r="Q3159" s="418"/>
      <c r="R3159" s="62"/>
      <c r="S3159" s="62"/>
      <c r="T3159" s="62"/>
      <c r="U3159" s="62"/>
      <c r="V3159" s="417"/>
      <c r="W3159" s="62"/>
      <c r="X3159" s="415"/>
      <c r="Y3159" s="417"/>
      <c r="Z3159" s="415"/>
      <c r="AA3159" s="417"/>
      <c r="AB3159" s="62"/>
      <c r="AC3159" s="62"/>
      <c r="AD3159" s="62"/>
      <c r="AE3159" s="62"/>
      <c r="AF3159" s="62"/>
      <c r="AG3159" s="62"/>
      <c r="AH3159" s="62"/>
    </row>
    <row r="3160" spans="14:34">
      <c r="N3160" s="415"/>
      <c r="O3160" s="417"/>
      <c r="P3160" s="415"/>
      <c r="Q3160" s="418"/>
      <c r="R3160" s="62"/>
      <c r="S3160" s="62"/>
      <c r="T3160" s="62"/>
      <c r="U3160" s="62"/>
      <c r="V3160" s="417"/>
      <c r="W3160" s="62"/>
      <c r="X3160" s="415"/>
      <c r="Y3160" s="417"/>
      <c r="Z3160" s="415"/>
      <c r="AA3160" s="417"/>
      <c r="AB3160" s="62"/>
      <c r="AC3160" s="62"/>
      <c r="AD3160" s="62"/>
      <c r="AE3160" s="62"/>
      <c r="AF3160" s="62"/>
      <c r="AG3160" s="62"/>
      <c r="AH3160" s="62"/>
    </row>
    <row r="3161" spans="14:34">
      <c r="N3161" s="415"/>
      <c r="O3161" s="417"/>
      <c r="P3161" s="415"/>
      <c r="Q3161" s="418"/>
      <c r="R3161" s="62"/>
      <c r="S3161" s="62"/>
      <c r="T3161" s="62"/>
      <c r="U3161" s="62"/>
      <c r="V3161" s="417"/>
      <c r="W3161" s="62"/>
      <c r="X3161" s="415"/>
      <c r="Y3161" s="417"/>
      <c r="Z3161" s="415"/>
      <c r="AA3161" s="417"/>
      <c r="AB3161" s="62"/>
      <c r="AC3161" s="62"/>
      <c r="AD3161" s="62"/>
      <c r="AE3161" s="62"/>
      <c r="AF3161" s="62"/>
      <c r="AG3161" s="62"/>
      <c r="AH3161" s="62"/>
    </row>
    <row r="3162" spans="14:34">
      <c r="N3162" s="415"/>
      <c r="O3162" s="417"/>
      <c r="P3162" s="415"/>
      <c r="Q3162" s="418"/>
      <c r="R3162" s="62"/>
      <c r="S3162" s="62"/>
      <c r="T3162" s="62"/>
      <c r="U3162" s="62"/>
      <c r="V3162" s="417"/>
      <c r="W3162" s="62"/>
      <c r="X3162" s="415"/>
      <c r="Y3162" s="417"/>
      <c r="Z3162" s="415"/>
      <c r="AA3162" s="417"/>
      <c r="AB3162" s="62"/>
      <c r="AC3162" s="62"/>
      <c r="AD3162" s="62"/>
      <c r="AE3162" s="62"/>
      <c r="AF3162" s="62"/>
      <c r="AG3162" s="62"/>
      <c r="AH3162" s="62"/>
    </row>
    <row r="3163" spans="14:34">
      <c r="N3163" s="415"/>
      <c r="O3163" s="417"/>
      <c r="P3163" s="415"/>
      <c r="Q3163" s="418"/>
      <c r="R3163" s="62"/>
      <c r="S3163" s="62"/>
      <c r="T3163" s="62"/>
      <c r="U3163" s="62"/>
      <c r="V3163" s="417"/>
      <c r="W3163" s="62"/>
      <c r="X3163" s="415"/>
      <c r="Y3163" s="417"/>
      <c r="Z3163" s="415"/>
      <c r="AA3163" s="417"/>
      <c r="AB3163" s="62"/>
      <c r="AC3163" s="62"/>
      <c r="AD3163" s="62"/>
      <c r="AE3163" s="62"/>
      <c r="AF3163" s="62"/>
      <c r="AG3163" s="62"/>
      <c r="AH3163" s="62"/>
    </row>
    <row r="3164" spans="14:34">
      <c r="N3164" s="415"/>
      <c r="O3164" s="417"/>
      <c r="P3164" s="415"/>
      <c r="Q3164" s="418"/>
      <c r="R3164" s="62"/>
      <c r="S3164" s="62"/>
      <c r="T3164" s="62"/>
      <c r="U3164" s="62"/>
      <c r="V3164" s="417"/>
      <c r="W3164" s="62"/>
      <c r="X3164" s="415"/>
      <c r="Y3164" s="417"/>
      <c r="Z3164" s="415"/>
      <c r="AA3164" s="417"/>
      <c r="AB3164" s="62"/>
      <c r="AC3164" s="62"/>
      <c r="AD3164" s="62"/>
      <c r="AE3164" s="62"/>
      <c r="AF3164" s="62"/>
      <c r="AG3164" s="62"/>
      <c r="AH3164" s="62"/>
    </row>
    <row r="3165" spans="14:34">
      <c r="N3165" s="415"/>
      <c r="O3165" s="417"/>
      <c r="P3165" s="415"/>
      <c r="Q3165" s="418"/>
      <c r="R3165" s="62"/>
      <c r="S3165" s="62"/>
      <c r="T3165" s="62"/>
      <c r="U3165" s="62"/>
      <c r="V3165" s="417"/>
      <c r="W3165" s="62"/>
      <c r="X3165" s="415"/>
      <c r="Y3165" s="417"/>
      <c r="Z3165" s="415"/>
      <c r="AA3165" s="417"/>
      <c r="AB3165" s="62"/>
      <c r="AC3165" s="62"/>
      <c r="AD3165" s="62"/>
      <c r="AE3165" s="62"/>
      <c r="AF3165" s="62"/>
      <c r="AG3165" s="62"/>
      <c r="AH3165" s="62"/>
    </row>
    <row r="3166" spans="14:34">
      <c r="N3166" s="415"/>
      <c r="O3166" s="417"/>
      <c r="P3166" s="415"/>
      <c r="Q3166" s="418"/>
      <c r="R3166" s="62"/>
      <c r="S3166" s="62"/>
      <c r="T3166" s="62"/>
      <c r="U3166" s="62"/>
      <c r="V3166" s="417"/>
      <c r="W3166" s="62"/>
      <c r="X3166" s="415"/>
      <c r="Y3166" s="417"/>
      <c r="Z3166" s="415"/>
      <c r="AA3166" s="417"/>
      <c r="AB3166" s="62"/>
      <c r="AC3166" s="62"/>
      <c r="AD3166" s="62"/>
      <c r="AE3166" s="62"/>
      <c r="AF3166" s="62"/>
      <c r="AG3166" s="62"/>
      <c r="AH3166" s="62"/>
    </row>
    <row r="3167" spans="14:34">
      <c r="N3167" s="415"/>
      <c r="O3167" s="417"/>
      <c r="P3167" s="415"/>
      <c r="Q3167" s="418"/>
      <c r="R3167" s="62"/>
      <c r="S3167" s="62"/>
      <c r="T3167" s="62"/>
      <c r="U3167" s="62"/>
      <c r="V3167" s="417"/>
      <c r="W3167" s="62"/>
      <c r="X3167" s="415"/>
      <c r="Y3167" s="417"/>
      <c r="Z3167" s="415"/>
      <c r="AA3167" s="417"/>
      <c r="AB3167" s="62"/>
      <c r="AC3167" s="62"/>
      <c r="AD3167" s="62"/>
      <c r="AE3167" s="62"/>
      <c r="AF3167" s="62"/>
      <c r="AG3167" s="62"/>
      <c r="AH3167" s="62"/>
    </row>
    <row r="3168" spans="14:34">
      <c r="N3168" s="415"/>
      <c r="O3168" s="417"/>
      <c r="P3168" s="415"/>
      <c r="Q3168" s="418"/>
      <c r="R3168" s="62"/>
      <c r="S3168" s="62"/>
      <c r="T3168" s="62"/>
      <c r="U3168" s="62"/>
      <c r="V3168" s="417"/>
      <c r="W3168" s="62"/>
      <c r="X3168" s="415"/>
      <c r="Y3168" s="417"/>
      <c r="Z3168" s="415"/>
      <c r="AA3168" s="417"/>
      <c r="AB3168" s="62"/>
      <c r="AC3168" s="62"/>
      <c r="AD3168" s="62"/>
      <c r="AE3168" s="62"/>
      <c r="AF3168" s="62"/>
      <c r="AG3168" s="62"/>
      <c r="AH3168" s="62"/>
    </row>
    <row r="3169" spans="14:34">
      <c r="N3169" s="415"/>
      <c r="O3169" s="417"/>
      <c r="P3169" s="415"/>
      <c r="Q3169" s="418"/>
      <c r="R3169" s="62"/>
      <c r="S3169" s="62"/>
      <c r="T3169" s="62"/>
      <c r="U3169" s="62"/>
      <c r="V3169" s="417"/>
      <c r="W3169" s="62"/>
      <c r="X3169" s="415"/>
      <c r="Y3169" s="417"/>
      <c r="Z3169" s="415"/>
      <c r="AA3169" s="417"/>
      <c r="AB3169" s="62"/>
      <c r="AC3169" s="62"/>
      <c r="AD3169" s="62"/>
      <c r="AE3169" s="62"/>
      <c r="AF3169" s="62"/>
      <c r="AG3169" s="62"/>
      <c r="AH3169" s="62"/>
    </row>
    <row r="3170" spans="14:34">
      <c r="N3170" s="415"/>
      <c r="O3170" s="417"/>
      <c r="P3170" s="415"/>
      <c r="Q3170" s="418"/>
      <c r="R3170" s="62"/>
      <c r="S3170" s="62"/>
      <c r="T3170" s="62"/>
      <c r="U3170" s="62"/>
      <c r="V3170" s="417"/>
      <c r="W3170" s="62"/>
      <c r="X3170" s="415"/>
      <c r="Y3170" s="417"/>
      <c r="Z3170" s="415"/>
      <c r="AA3170" s="417"/>
      <c r="AB3170" s="62"/>
      <c r="AC3170" s="62"/>
      <c r="AD3170" s="62"/>
      <c r="AE3170" s="62"/>
      <c r="AF3170" s="62"/>
      <c r="AG3170" s="62"/>
      <c r="AH3170" s="62"/>
    </row>
    <row r="3171" spans="14:34">
      <c r="N3171" s="415"/>
      <c r="O3171" s="417"/>
      <c r="P3171" s="415"/>
      <c r="Q3171" s="418"/>
      <c r="R3171" s="62"/>
      <c r="S3171" s="62"/>
      <c r="T3171" s="62"/>
      <c r="U3171" s="62"/>
      <c r="V3171" s="417"/>
      <c r="W3171" s="62"/>
      <c r="X3171" s="415"/>
      <c r="Y3171" s="417"/>
      <c r="Z3171" s="415"/>
      <c r="AA3171" s="417"/>
      <c r="AB3171" s="62"/>
      <c r="AC3171" s="62"/>
      <c r="AD3171" s="62"/>
      <c r="AE3171" s="62"/>
      <c r="AF3171" s="62"/>
      <c r="AG3171" s="62"/>
      <c r="AH3171" s="62"/>
    </row>
    <row r="3172" spans="14:34">
      <c r="N3172" s="415"/>
      <c r="O3172" s="417"/>
      <c r="P3172" s="415"/>
      <c r="Q3172" s="418"/>
      <c r="R3172" s="62"/>
      <c r="S3172" s="62"/>
      <c r="T3172" s="62"/>
      <c r="U3172" s="62"/>
      <c r="V3172" s="417"/>
      <c r="W3172" s="62"/>
      <c r="X3172" s="415"/>
      <c r="Y3172" s="417"/>
      <c r="Z3172" s="415"/>
      <c r="AA3172" s="417"/>
      <c r="AB3172" s="62"/>
      <c r="AC3172" s="62"/>
      <c r="AD3172" s="62"/>
      <c r="AE3172" s="62"/>
      <c r="AF3172" s="62"/>
      <c r="AG3172" s="62"/>
      <c r="AH3172" s="62"/>
    </row>
    <row r="3173" spans="14:34">
      <c r="N3173" s="415"/>
      <c r="O3173" s="417"/>
      <c r="P3173" s="415"/>
      <c r="Q3173" s="418"/>
      <c r="R3173" s="62"/>
      <c r="S3173" s="62"/>
      <c r="T3173" s="62"/>
      <c r="U3173" s="62"/>
      <c r="V3173" s="417"/>
      <c r="W3173" s="62"/>
      <c r="X3173" s="415"/>
      <c r="Y3173" s="417"/>
      <c r="Z3173" s="415"/>
      <c r="AA3173" s="417"/>
      <c r="AB3173" s="62"/>
      <c r="AC3173" s="62"/>
      <c r="AD3173" s="62"/>
      <c r="AE3173" s="62"/>
      <c r="AF3173" s="62"/>
      <c r="AG3173" s="62"/>
      <c r="AH3173" s="62"/>
    </row>
    <row r="3174" spans="14:34">
      <c r="N3174" s="415"/>
      <c r="O3174" s="417"/>
      <c r="P3174" s="415"/>
      <c r="Q3174" s="418"/>
      <c r="R3174" s="62"/>
      <c r="S3174" s="62"/>
      <c r="T3174" s="62"/>
      <c r="U3174" s="62"/>
      <c r="V3174" s="417"/>
      <c r="W3174" s="62"/>
      <c r="X3174" s="415"/>
      <c r="Y3174" s="417"/>
      <c r="Z3174" s="415"/>
      <c r="AA3174" s="417"/>
      <c r="AB3174" s="62"/>
      <c r="AC3174" s="62"/>
      <c r="AD3174" s="62"/>
      <c r="AE3174" s="62"/>
      <c r="AF3174" s="62"/>
      <c r="AG3174" s="62"/>
      <c r="AH3174" s="62"/>
    </row>
    <row r="3175" spans="14:34">
      <c r="N3175" s="415"/>
      <c r="O3175" s="417"/>
      <c r="P3175" s="415"/>
      <c r="Q3175" s="418"/>
      <c r="R3175" s="62"/>
      <c r="S3175" s="62"/>
      <c r="T3175" s="62"/>
      <c r="U3175" s="62"/>
      <c r="V3175" s="417"/>
      <c r="W3175" s="62"/>
      <c r="X3175" s="415"/>
      <c r="Y3175" s="417"/>
      <c r="Z3175" s="415"/>
      <c r="AA3175" s="417"/>
      <c r="AB3175" s="62"/>
      <c r="AC3175" s="62"/>
      <c r="AD3175" s="62"/>
      <c r="AE3175" s="62"/>
      <c r="AF3175" s="62"/>
      <c r="AG3175" s="62"/>
      <c r="AH3175" s="62"/>
    </row>
    <row r="3176" spans="14:34">
      <c r="N3176" s="415"/>
      <c r="O3176" s="417"/>
      <c r="P3176" s="415"/>
      <c r="Q3176" s="418"/>
      <c r="R3176" s="62"/>
      <c r="S3176" s="62"/>
      <c r="T3176" s="62"/>
      <c r="U3176" s="62"/>
      <c r="V3176" s="417"/>
      <c r="W3176" s="62"/>
      <c r="X3176" s="415"/>
      <c r="Y3176" s="417"/>
      <c r="Z3176" s="415"/>
      <c r="AA3176" s="417"/>
      <c r="AB3176" s="62"/>
      <c r="AC3176" s="62"/>
      <c r="AD3176" s="62"/>
      <c r="AE3176" s="62"/>
      <c r="AF3176" s="62"/>
      <c r="AG3176" s="62"/>
      <c r="AH3176" s="62"/>
    </row>
    <row r="3177" spans="14:34">
      <c r="N3177" s="415"/>
      <c r="O3177" s="417"/>
      <c r="P3177" s="415"/>
      <c r="Q3177" s="418"/>
      <c r="R3177" s="62"/>
      <c r="S3177" s="62"/>
      <c r="T3177" s="62"/>
      <c r="U3177" s="62"/>
      <c r="V3177" s="417"/>
      <c r="W3177" s="62"/>
      <c r="X3177" s="415"/>
      <c r="Y3177" s="417"/>
      <c r="Z3177" s="415"/>
      <c r="AA3177" s="417"/>
      <c r="AB3177" s="62"/>
      <c r="AC3177" s="62"/>
      <c r="AD3177" s="62"/>
      <c r="AE3177" s="62"/>
      <c r="AF3177" s="62"/>
      <c r="AG3177" s="62"/>
      <c r="AH3177" s="62"/>
    </row>
    <row r="3178" spans="14:34">
      <c r="N3178" s="415"/>
      <c r="O3178" s="417"/>
      <c r="P3178" s="415"/>
      <c r="Q3178" s="418"/>
      <c r="R3178" s="62"/>
      <c r="S3178" s="62"/>
      <c r="T3178" s="62"/>
      <c r="U3178" s="62"/>
      <c r="V3178" s="417"/>
      <c r="W3178" s="62"/>
      <c r="X3178" s="415"/>
      <c r="Y3178" s="417"/>
      <c r="Z3178" s="415"/>
      <c r="AA3178" s="417"/>
      <c r="AB3178" s="62"/>
      <c r="AC3178" s="62"/>
      <c r="AD3178" s="62"/>
      <c r="AE3178" s="62"/>
      <c r="AF3178" s="62"/>
      <c r="AG3178" s="62"/>
      <c r="AH3178" s="62"/>
    </row>
    <row r="3179" spans="14:34">
      <c r="N3179" s="415"/>
      <c r="O3179" s="417"/>
      <c r="P3179" s="415"/>
      <c r="Q3179" s="418"/>
      <c r="R3179" s="62"/>
      <c r="S3179" s="62"/>
      <c r="T3179" s="62"/>
      <c r="U3179" s="62"/>
      <c r="V3179" s="417"/>
      <c r="W3179" s="62"/>
      <c r="X3179" s="415"/>
      <c r="Y3179" s="417"/>
      <c r="Z3179" s="415"/>
      <c r="AA3179" s="417"/>
      <c r="AB3179" s="62"/>
      <c r="AC3179" s="62"/>
      <c r="AD3179" s="62"/>
      <c r="AE3179" s="62"/>
      <c r="AF3179" s="62"/>
      <c r="AG3179" s="62"/>
      <c r="AH3179" s="62"/>
    </row>
    <row r="3180" spans="14:34">
      <c r="N3180" s="415"/>
      <c r="O3180" s="417"/>
      <c r="P3180" s="415"/>
      <c r="Q3180" s="418"/>
      <c r="R3180" s="62"/>
      <c r="S3180" s="62"/>
      <c r="T3180" s="62"/>
      <c r="U3180" s="62"/>
      <c r="V3180" s="417"/>
      <c r="W3180" s="62"/>
      <c r="X3180" s="415"/>
      <c r="Y3180" s="417"/>
      <c r="Z3180" s="415"/>
      <c r="AA3180" s="417"/>
      <c r="AB3180" s="62"/>
      <c r="AC3180" s="62"/>
      <c r="AD3180" s="62"/>
      <c r="AE3180" s="62"/>
      <c r="AF3180" s="62"/>
      <c r="AG3180" s="62"/>
      <c r="AH3180" s="62"/>
    </row>
    <row r="3181" spans="14:34">
      <c r="N3181" s="415"/>
      <c r="O3181" s="417"/>
      <c r="P3181" s="415"/>
      <c r="Q3181" s="418"/>
      <c r="R3181" s="62"/>
      <c r="S3181" s="62"/>
      <c r="T3181" s="62"/>
      <c r="U3181" s="62"/>
      <c r="V3181" s="417"/>
      <c r="W3181" s="62"/>
      <c r="X3181" s="415"/>
      <c r="Y3181" s="417"/>
      <c r="Z3181" s="415"/>
      <c r="AA3181" s="417"/>
      <c r="AB3181" s="62"/>
      <c r="AC3181" s="62"/>
      <c r="AD3181" s="62"/>
      <c r="AE3181" s="62"/>
      <c r="AF3181" s="62"/>
      <c r="AG3181" s="62"/>
      <c r="AH3181" s="62"/>
    </row>
    <row r="3182" spans="14:34">
      <c r="N3182" s="415"/>
      <c r="O3182" s="417"/>
      <c r="P3182" s="415"/>
      <c r="Q3182" s="418"/>
      <c r="R3182" s="62"/>
      <c r="S3182" s="62"/>
      <c r="T3182" s="62"/>
      <c r="U3182" s="62"/>
      <c r="V3182" s="417"/>
      <c r="W3182" s="62"/>
      <c r="X3182" s="415"/>
      <c r="Y3182" s="417"/>
      <c r="Z3182" s="415"/>
      <c r="AA3182" s="417"/>
      <c r="AB3182" s="62"/>
      <c r="AC3182" s="62"/>
      <c r="AD3182" s="62"/>
      <c r="AE3182" s="62"/>
      <c r="AF3182" s="62"/>
      <c r="AG3182" s="62"/>
      <c r="AH3182" s="62"/>
    </row>
    <row r="3183" spans="14:34">
      <c r="N3183" s="415"/>
      <c r="O3183" s="417"/>
      <c r="P3183" s="415"/>
      <c r="Q3183" s="418"/>
      <c r="R3183" s="62"/>
      <c r="S3183" s="62"/>
      <c r="T3183" s="62"/>
      <c r="U3183" s="62"/>
      <c r="V3183" s="417"/>
      <c r="W3183" s="62"/>
      <c r="X3183" s="415"/>
      <c r="Y3183" s="417"/>
      <c r="Z3183" s="415"/>
      <c r="AA3183" s="417"/>
      <c r="AB3183" s="62"/>
      <c r="AC3183" s="62"/>
      <c r="AD3183" s="62"/>
      <c r="AE3183" s="62"/>
      <c r="AF3183" s="62"/>
      <c r="AG3183" s="62"/>
      <c r="AH3183" s="62"/>
    </row>
    <row r="3184" spans="14:34">
      <c r="N3184" s="415"/>
      <c r="O3184" s="417"/>
      <c r="P3184" s="415"/>
      <c r="Q3184" s="418"/>
      <c r="R3184" s="62"/>
      <c r="S3184" s="62"/>
      <c r="T3184" s="62"/>
      <c r="U3184" s="62"/>
      <c r="V3184" s="417"/>
      <c r="W3184" s="62"/>
      <c r="X3184" s="415"/>
      <c r="Y3184" s="417"/>
      <c r="Z3184" s="415"/>
      <c r="AA3184" s="417"/>
      <c r="AB3184" s="62"/>
      <c r="AC3184" s="62"/>
      <c r="AD3184" s="62"/>
      <c r="AE3184" s="62"/>
      <c r="AF3184" s="62"/>
      <c r="AG3184" s="62"/>
      <c r="AH3184" s="62"/>
    </row>
    <row r="3185" spans="14:34">
      <c r="N3185" s="415"/>
      <c r="O3185" s="417"/>
      <c r="P3185" s="415"/>
      <c r="Q3185" s="418"/>
      <c r="R3185" s="62"/>
      <c r="S3185" s="62"/>
      <c r="T3185" s="62"/>
      <c r="U3185" s="62"/>
      <c r="V3185" s="417"/>
      <c r="W3185" s="62"/>
      <c r="X3185" s="415"/>
      <c r="Y3185" s="417"/>
      <c r="Z3185" s="415"/>
      <c r="AA3185" s="417"/>
      <c r="AB3185" s="62"/>
      <c r="AC3185" s="62"/>
      <c r="AD3185" s="62"/>
      <c r="AE3185" s="62"/>
      <c r="AF3185" s="62"/>
      <c r="AG3185" s="62"/>
      <c r="AH3185" s="62"/>
    </row>
    <row r="3186" spans="14:34">
      <c r="N3186" s="415"/>
      <c r="O3186" s="417"/>
      <c r="P3186" s="415"/>
      <c r="Q3186" s="418"/>
      <c r="R3186" s="62"/>
      <c r="S3186" s="62"/>
      <c r="T3186" s="62"/>
      <c r="U3186" s="62"/>
      <c r="V3186" s="417"/>
      <c r="W3186" s="62"/>
      <c r="X3186" s="415"/>
      <c r="Y3186" s="417"/>
      <c r="Z3186" s="415"/>
      <c r="AA3186" s="417"/>
      <c r="AB3186" s="62"/>
      <c r="AC3186" s="62"/>
      <c r="AD3186" s="62"/>
      <c r="AE3186" s="62"/>
      <c r="AF3186" s="62"/>
      <c r="AG3186" s="62"/>
      <c r="AH3186" s="62"/>
    </row>
    <row r="3187" spans="14:34">
      <c r="N3187" s="415"/>
      <c r="O3187" s="417"/>
      <c r="P3187" s="415"/>
      <c r="Q3187" s="418"/>
      <c r="R3187" s="62"/>
      <c r="S3187" s="62"/>
      <c r="T3187" s="62"/>
      <c r="U3187" s="62"/>
      <c r="V3187" s="417"/>
      <c r="W3187" s="62"/>
      <c r="X3187" s="415"/>
      <c r="Y3187" s="417"/>
      <c r="Z3187" s="415"/>
      <c r="AA3187" s="417"/>
      <c r="AB3187" s="62"/>
      <c r="AC3187" s="62"/>
      <c r="AD3187" s="62"/>
      <c r="AE3187" s="62"/>
      <c r="AF3187" s="62"/>
      <c r="AG3187" s="62"/>
      <c r="AH3187" s="62"/>
    </row>
    <row r="3188" spans="14:34">
      <c r="N3188" s="415"/>
      <c r="O3188" s="417"/>
      <c r="P3188" s="415"/>
      <c r="Q3188" s="418"/>
      <c r="R3188" s="62"/>
      <c r="S3188" s="62"/>
      <c r="T3188" s="62"/>
      <c r="U3188" s="62"/>
      <c r="V3188" s="417"/>
      <c r="W3188" s="62"/>
      <c r="X3188" s="415"/>
      <c r="Y3188" s="417"/>
      <c r="Z3188" s="415"/>
      <c r="AA3188" s="417"/>
      <c r="AB3188" s="62"/>
      <c r="AC3188" s="62"/>
      <c r="AD3188" s="62"/>
      <c r="AE3188" s="62"/>
      <c r="AF3188" s="62"/>
      <c r="AG3188" s="62"/>
      <c r="AH3188" s="62"/>
    </row>
    <row r="3189" spans="14:34">
      <c r="N3189" s="415"/>
      <c r="O3189" s="417"/>
      <c r="P3189" s="415"/>
      <c r="Q3189" s="418"/>
      <c r="R3189" s="62"/>
      <c r="S3189" s="62"/>
      <c r="T3189" s="62"/>
      <c r="U3189" s="62"/>
      <c r="V3189" s="417"/>
      <c r="W3189" s="62"/>
      <c r="X3189" s="415"/>
      <c r="Y3189" s="417"/>
      <c r="Z3189" s="415"/>
      <c r="AA3189" s="417"/>
      <c r="AB3189" s="62"/>
      <c r="AC3189" s="62"/>
      <c r="AD3189" s="62"/>
      <c r="AE3189" s="62"/>
      <c r="AF3189" s="62"/>
      <c r="AG3189" s="62"/>
      <c r="AH3189" s="62"/>
    </row>
    <row r="3190" spans="14:34">
      <c r="N3190" s="415"/>
      <c r="O3190" s="417"/>
      <c r="P3190" s="415"/>
      <c r="Q3190" s="418"/>
      <c r="R3190" s="62"/>
      <c r="S3190" s="62"/>
      <c r="T3190" s="62"/>
      <c r="U3190" s="62"/>
      <c r="V3190" s="417"/>
      <c r="W3190" s="62"/>
      <c r="X3190" s="415"/>
      <c r="Y3190" s="417"/>
      <c r="Z3190" s="415"/>
      <c r="AA3190" s="417"/>
      <c r="AB3190" s="62"/>
      <c r="AC3190" s="62"/>
      <c r="AD3190" s="62"/>
      <c r="AE3190" s="62"/>
      <c r="AF3190" s="62"/>
      <c r="AG3190" s="62"/>
      <c r="AH3190" s="62"/>
    </row>
    <row r="3191" spans="14:34">
      <c r="N3191" s="415"/>
      <c r="O3191" s="417"/>
      <c r="P3191" s="415"/>
      <c r="Q3191" s="418"/>
      <c r="R3191" s="62"/>
      <c r="S3191" s="62"/>
      <c r="T3191" s="62"/>
      <c r="U3191" s="62"/>
      <c r="V3191" s="417"/>
      <c r="W3191" s="62"/>
      <c r="X3191" s="415"/>
      <c r="Y3191" s="417"/>
      <c r="Z3191" s="415"/>
      <c r="AA3191" s="417"/>
      <c r="AB3191" s="62"/>
      <c r="AC3191" s="62"/>
      <c r="AD3191" s="62"/>
      <c r="AE3191" s="62"/>
      <c r="AF3191" s="62"/>
      <c r="AG3191" s="62"/>
      <c r="AH3191" s="62"/>
    </row>
    <row r="3192" spans="14:34">
      <c r="N3192" s="415"/>
      <c r="O3192" s="417"/>
      <c r="P3192" s="415"/>
      <c r="Q3192" s="418"/>
      <c r="R3192" s="62"/>
      <c r="S3192" s="62"/>
      <c r="T3192" s="62"/>
      <c r="U3192" s="62"/>
      <c r="V3192" s="417"/>
      <c r="W3192" s="62"/>
      <c r="X3192" s="415"/>
      <c r="Y3192" s="417"/>
      <c r="Z3192" s="415"/>
      <c r="AA3192" s="417"/>
      <c r="AB3192" s="62"/>
      <c r="AC3192" s="62"/>
      <c r="AD3192" s="62"/>
      <c r="AE3192" s="62"/>
      <c r="AF3192" s="62"/>
      <c r="AG3192" s="62"/>
      <c r="AH3192" s="62"/>
    </row>
    <row r="3193" spans="14:34">
      <c r="N3193" s="415"/>
      <c r="O3193" s="417"/>
      <c r="P3193" s="415"/>
      <c r="Q3193" s="418"/>
      <c r="R3193" s="62"/>
      <c r="S3193" s="62"/>
      <c r="T3193" s="62"/>
      <c r="U3193" s="62"/>
      <c r="V3193" s="417"/>
      <c r="W3193" s="62"/>
      <c r="X3193" s="415"/>
      <c r="Y3193" s="417"/>
      <c r="Z3193" s="415"/>
      <c r="AA3193" s="417"/>
      <c r="AB3193" s="62"/>
      <c r="AC3193" s="62"/>
      <c r="AD3193" s="62"/>
      <c r="AE3193" s="62"/>
      <c r="AF3193" s="62"/>
      <c r="AG3193" s="62"/>
      <c r="AH3193" s="62"/>
    </row>
    <row r="3194" spans="14:34">
      <c r="N3194" s="415"/>
      <c r="O3194" s="417"/>
      <c r="P3194" s="415"/>
      <c r="Q3194" s="418"/>
      <c r="R3194" s="62"/>
      <c r="S3194" s="62"/>
      <c r="T3194" s="62"/>
      <c r="U3194" s="62"/>
      <c r="V3194" s="417"/>
      <c r="W3194" s="62"/>
      <c r="X3194" s="415"/>
      <c r="Y3194" s="417"/>
      <c r="Z3194" s="415"/>
      <c r="AA3194" s="417"/>
      <c r="AB3194" s="62"/>
      <c r="AC3194" s="62"/>
      <c r="AD3194" s="62"/>
      <c r="AE3194" s="62"/>
      <c r="AF3194" s="62"/>
      <c r="AG3194" s="62"/>
      <c r="AH3194" s="62"/>
    </row>
    <row r="3195" spans="14:34">
      <c r="N3195" s="415"/>
      <c r="O3195" s="417"/>
      <c r="P3195" s="415"/>
      <c r="Q3195" s="418"/>
      <c r="R3195" s="62"/>
      <c r="S3195" s="62"/>
      <c r="T3195" s="62"/>
      <c r="U3195" s="62"/>
      <c r="V3195" s="417"/>
      <c r="W3195" s="62"/>
      <c r="X3195" s="415"/>
      <c r="Y3195" s="417"/>
      <c r="Z3195" s="415"/>
      <c r="AA3195" s="417"/>
      <c r="AB3195" s="62"/>
      <c r="AC3195" s="62"/>
      <c r="AD3195" s="62"/>
      <c r="AE3195" s="62"/>
      <c r="AF3195" s="62"/>
      <c r="AG3195" s="62"/>
      <c r="AH3195" s="62"/>
    </row>
    <row r="3196" spans="14:34">
      <c r="N3196" s="415"/>
      <c r="O3196" s="417"/>
      <c r="P3196" s="415"/>
      <c r="Q3196" s="418"/>
      <c r="R3196" s="62"/>
      <c r="S3196" s="62"/>
      <c r="T3196" s="62"/>
      <c r="U3196" s="62"/>
      <c r="V3196" s="417"/>
      <c r="W3196" s="62"/>
      <c r="X3196" s="415"/>
      <c r="Y3196" s="417"/>
      <c r="Z3196" s="415"/>
      <c r="AA3196" s="417"/>
      <c r="AB3196" s="62"/>
      <c r="AC3196" s="62"/>
      <c r="AD3196" s="62"/>
      <c r="AE3196" s="62"/>
      <c r="AF3196" s="62"/>
      <c r="AG3196" s="62"/>
      <c r="AH3196" s="62"/>
    </row>
    <row r="3197" spans="14:34">
      <c r="N3197" s="415"/>
      <c r="O3197" s="417"/>
      <c r="P3197" s="415"/>
      <c r="Q3197" s="418"/>
      <c r="R3197" s="62"/>
      <c r="S3197" s="62"/>
      <c r="T3197" s="62"/>
      <c r="U3197" s="62"/>
      <c r="V3197" s="417"/>
      <c r="W3197" s="62"/>
      <c r="X3197" s="415"/>
      <c r="Y3197" s="417"/>
      <c r="Z3197" s="415"/>
      <c r="AA3197" s="417"/>
      <c r="AB3197" s="62"/>
      <c r="AC3197" s="62"/>
      <c r="AD3197" s="62"/>
      <c r="AE3197" s="62"/>
      <c r="AF3197" s="62"/>
      <c r="AG3197" s="62"/>
      <c r="AH3197" s="62"/>
    </row>
    <row r="3198" spans="14:34">
      <c r="N3198" s="415"/>
      <c r="O3198" s="417"/>
      <c r="P3198" s="415"/>
      <c r="Q3198" s="418"/>
      <c r="R3198" s="62"/>
      <c r="S3198" s="62"/>
      <c r="T3198" s="62"/>
      <c r="U3198" s="62"/>
      <c r="V3198" s="417"/>
      <c r="W3198" s="62"/>
      <c r="X3198" s="415"/>
      <c r="Y3198" s="417"/>
      <c r="Z3198" s="415"/>
      <c r="AA3198" s="417"/>
      <c r="AB3198" s="62"/>
      <c r="AC3198" s="62"/>
      <c r="AD3198" s="62"/>
      <c r="AE3198" s="62"/>
      <c r="AF3198" s="62"/>
      <c r="AG3198" s="62"/>
      <c r="AH3198" s="62"/>
    </row>
    <row r="3199" spans="14:34">
      <c r="N3199" s="415"/>
      <c r="O3199" s="417"/>
      <c r="P3199" s="415"/>
      <c r="Q3199" s="418"/>
      <c r="R3199" s="62"/>
      <c r="S3199" s="62"/>
      <c r="T3199" s="62"/>
      <c r="U3199" s="62"/>
      <c r="V3199" s="417"/>
      <c r="W3199" s="62"/>
      <c r="X3199" s="415"/>
      <c r="Y3199" s="417"/>
      <c r="Z3199" s="415"/>
      <c r="AA3199" s="417"/>
      <c r="AB3199" s="62"/>
      <c r="AC3199" s="62"/>
      <c r="AD3199" s="62"/>
      <c r="AE3199" s="62"/>
      <c r="AF3199" s="62"/>
      <c r="AG3199" s="62"/>
      <c r="AH3199" s="62"/>
    </row>
    <row r="3200" spans="14:34">
      <c r="N3200" s="415"/>
      <c r="O3200" s="417"/>
      <c r="P3200" s="415"/>
      <c r="Q3200" s="418"/>
      <c r="R3200" s="62"/>
      <c r="S3200" s="62"/>
      <c r="T3200" s="62"/>
      <c r="U3200" s="62"/>
      <c r="V3200" s="417"/>
      <c r="W3200" s="62"/>
      <c r="X3200" s="415"/>
      <c r="Y3200" s="417"/>
      <c r="Z3200" s="415"/>
      <c r="AA3200" s="417"/>
      <c r="AB3200" s="62"/>
      <c r="AC3200" s="62"/>
      <c r="AD3200" s="62"/>
      <c r="AE3200" s="62"/>
      <c r="AF3200" s="62"/>
      <c r="AG3200" s="62"/>
      <c r="AH3200" s="62"/>
    </row>
    <row r="3201" spans="14:34">
      <c r="N3201" s="415"/>
      <c r="O3201" s="417"/>
      <c r="P3201" s="415"/>
      <c r="Q3201" s="418"/>
      <c r="R3201" s="62"/>
      <c r="S3201" s="62"/>
      <c r="T3201" s="62"/>
      <c r="U3201" s="62"/>
      <c r="V3201" s="417"/>
      <c r="W3201" s="62"/>
      <c r="X3201" s="415"/>
      <c r="Y3201" s="417"/>
      <c r="Z3201" s="415"/>
      <c r="AA3201" s="417"/>
      <c r="AB3201" s="62"/>
      <c r="AC3201" s="62"/>
      <c r="AD3201" s="62"/>
      <c r="AE3201" s="62"/>
      <c r="AF3201" s="62"/>
      <c r="AG3201" s="62"/>
      <c r="AH3201" s="62"/>
    </row>
    <row r="3202" spans="14:34">
      <c r="N3202" s="415"/>
      <c r="O3202" s="417"/>
      <c r="P3202" s="415"/>
      <c r="Q3202" s="418"/>
      <c r="R3202" s="62"/>
      <c r="S3202" s="62"/>
      <c r="T3202" s="62"/>
      <c r="U3202" s="62"/>
      <c r="V3202" s="417"/>
      <c r="W3202" s="62"/>
      <c r="X3202" s="415"/>
      <c r="Y3202" s="417"/>
      <c r="Z3202" s="415"/>
      <c r="AA3202" s="417"/>
      <c r="AB3202" s="62"/>
      <c r="AC3202" s="62"/>
      <c r="AD3202" s="62"/>
      <c r="AE3202" s="62"/>
      <c r="AF3202" s="62"/>
      <c r="AG3202" s="62"/>
      <c r="AH3202" s="62"/>
    </row>
    <row r="3203" spans="14:34">
      <c r="N3203" s="415"/>
      <c r="O3203" s="417"/>
      <c r="P3203" s="415"/>
      <c r="Q3203" s="418"/>
      <c r="R3203" s="62"/>
      <c r="S3203" s="62"/>
      <c r="T3203" s="62"/>
      <c r="U3203" s="62"/>
      <c r="V3203" s="417"/>
      <c r="W3203" s="62"/>
      <c r="X3203" s="415"/>
      <c r="Y3203" s="417"/>
      <c r="Z3203" s="415"/>
      <c r="AA3203" s="417"/>
      <c r="AB3203" s="62"/>
      <c r="AC3203" s="62"/>
      <c r="AD3203" s="62"/>
      <c r="AE3203" s="62"/>
      <c r="AF3203" s="62"/>
      <c r="AG3203" s="62"/>
      <c r="AH3203" s="62"/>
    </row>
    <row r="3204" spans="14:34">
      <c r="N3204" s="415"/>
      <c r="O3204" s="417"/>
      <c r="P3204" s="415"/>
      <c r="Q3204" s="418"/>
      <c r="R3204" s="62"/>
      <c r="S3204" s="62"/>
      <c r="T3204" s="62"/>
      <c r="U3204" s="62"/>
      <c r="V3204" s="417"/>
      <c r="W3204" s="62"/>
      <c r="X3204" s="415"/>
      <c r="Y3204" s="417"/>
      <c r="Z3204" s="415"/>
      <c r="AA3204" s="417"/>
      <c r="AB3204" s="62"/>
      <c r="AC3204" s="62"/>
      <c r="AD3204" s="62"/>
      <c r="AE3204" s="62"/>
      <c r="AF3204" s="62"/>
      <c r="AG3204" s="62"/>
      <c r="AH3204" s="62"/>
    </row>
    <row r="3205" spans="14:34">
      <c r="N3205" s="415"/>
      <c r="O3205" s="417"/>
      <c r="P3205" s="415"/>
      <c r="Q3205" s="418"/>
      <c r="R3205" s="62"/>
      <c r="S3205" s="62"/>
      <c r="T3205" s="62"/>
      <c r="U3205" s="62"/>
      <c r="V3205" s="417"/>
      <c r="W3205" s="62"/>
      <c r="X3205" s="415"/>
      <c r="Y3205" s="417"/>
      <c r="Z3205" s="415"/>
      <c r="AA3205" s="417"/>
      <c r="AB3205" s="62"/>
      <c r="AC3205" s="62"/>
      <c r="AD3205" s="62"/>
      <c r="AE3205" s="62"/>
      <c r="AF3205" s="62"/>
      <c r="AG3205" s="62"/>
      <c r="AH3205" s="62"/>
    </row>
    <row r="3206" spans="14:34">
      <c r="N3206" s="415"/>
      <c r="O3206" s="417"/>
      <c r="P3206" s="415"/>
      <c r="Q3206" s="418"/>
      <c r="R3206" s="62"/>
      <c r="S3206" s="62"/>
      <c r="T3206" s="62"/>
      <c r="U3206" s="62"/>
      <c r="V3206" s="417"/>
      <c r="W3206" s="62"/>
      <c r="X3206" s="415"/>
      <c r="Y3206" s="417"/>
      <c r="Z3206" s="415"/>
      <c r="AA3206" s="417"/>
      <c r="AB3206" s="62"/>
      <c r="AC3206" s="62"/>
      <c r="AD3206" s="62"/>
      <c r="AE3206" s="62"/>
      <c r="AF3206" s="62"/>
      <c r="AG3206" s="62"/>
      <c r="AH3206" s="62"/>
    </row>
    <row r="3207" spans="14:34">
      <c r="N3207" s="415"/>
      <c r="O3207" s="417"/>
      <c r="P3207" s="415"/>
      <c r="Q3207" s="418"/>
      <c r="R3207" s="62"/>
      <c r="S3207" s="62"/>
      <c r="T3207" s="62"/>
      <c r="U3207" s="62"/>
      <c r="V3207" s="417"/>
      <c r="W3207" s="62"/>
      <c r="X3207" s="415"/>
      <c r="Y3207" s="417"/>
      <c r="Z3207" s="415"/>
      <c r="AA3207" s="417"/>
      <c r="AB3207" s="62"/>
      <c r="AC3207" s="62"/>
      <c r="AD3207" s="62"/>
      <c r="AE3207" s="62"/>
      <c r="AF3207" s="62"/>
      <c r="AG3207" s="62"/>
      <c r="AH3207" s="62"/>
    </row>
    <row r="3208" spans="14:34">
      <c r="N3208" s="415"/>
      <c r="O3208" s="417"/>
      <c r="P3208" s="415"/>
      <c r="Q3208" s="418"/>
      <c r="R3208" s="62"/>
      <c r="S3208" s="62"/>
      <c r="T3208" s="62"/>
      <c r="U3208" s="62"/>
      <c r="V3208" s="417"/>
      <c r="W3208" s="62"/>
      <c r="X3208" s="415"/>
      <c r="Y3208" s="417"/>
      <c r="Z3208" s="415"/>
      <c r="AA3208" s="417"/>
      <c r="AB3208" s="62"/>
      <c r="AC3208" s="62"/>
      <c r="AD3208" s="62"/>
      <c r="AE3208" s="62"/>
      <c r="AF3208" s="62"/>
      <c r="AG3208" s="62"/>
      <c r="AH3208" s="62"/>
    </row>
    <row r="3209" spans="14:34">
      <c r="N3209" s="415"/>
      <c r="O3209" s="417"/>
      <c r="P3209" s="415"/>
      <c r="Q3209" s="418"/>
      <c r="R3209" s="62"/>
      <c r="S3209" s="62"/>
      <c r="T3209" s="62"/>
      <c r="U3209" s="62"/>
      <c r="V3209" s="417"/>
      <c r="W3209" s="62"/>
      <c r="X3209" s="415"/>
      <c r="Y3209" s="417"/>
      <c r="Z3209" s="415"/>
      <c r="AA3209" s="417"/>
      <c r="AB3209" s="62"/>
      <c r="AC3209" s="62"/>
      <c r="AD3209" s="62"/>
      <c r="AE3209" s="62"/>
      <c r="AF3209" s="62"/>
      <c r="AG3209" s="62"/>
      <c r="AH3209" s="62"/>
    </row>
    <row r="3210" spans="14:34">
      <c r="N3210" s="415"/>
      <c r="O3210" s="417"/>
      <c r="P3210" s="415"/>
      <c r="Q3210" s="418"/>
      <c r="R3210" s="62"/>
      <c r="S3210" s="62"/>
      <c r="T3210" s="62"/>
      <c r="U3210" s="62"/>
      <c r="V3210" s="417"/>
      <c r="W3210" s="62"/>
      <c r="X3210" s="415"/>
      <c r="Y3210" s="417"/>
      <c r="Z3210" s="415"/>
      <c r="AA3210" s="417"/>
      <c r="AB3210" s="62"/>
      <c r="AC3210" s="62"/>
      <c r="AD3210" s="62"/>
      <c r="AE3210" s="62"/>
      <c r="AF3210" s="62"/>
      <c r="AG3210" s="62"/>
      <c r="AH3210" s="62"/>
    </row>
    <row r="3211" spans="14:34">
      <c r="N3211" s="415"/>
      <c r="O3211" s="417"/>
      <c r="P3211" s="415"/>
      <c r="Q3211" s="418"/>
      <c r="R3211" s="62"/>
      <c r="S3211" s="62"/>
      <c r="T3211" s="62"/>
      <c r="U3211" s="62"/>
      <c r="V3211" s="417"/>
      <c r="W3211" s="62"/>
      <c r="X3211" s="415"/>
      <c r="Y3211" s="417"/>
      <c r="Z3211" s="415"/>
      <c r="AA3211" s="417"/>
      <c r="AB3211" s="62"/>
      <c r="AC3211" s="62"/>
      <c r="AD3211" s="62"/>
      <c r="AE3211" s="62"/>
      <c r="AF3211" s="62"/>
      <c r="AG3211" s="62"/>
      <c r="AH3211" s="62"/>
    </row>
    <row r="3212" spans="14:34">
      <c r="N3212" s="415"/>
      <c r="O3212" s="417"/>
      <c r="P3212" s="415"/>
      <c r="Q3212" s="418"/>
      <c r="R3212" s="62"/>
      <c r="S3212" s="62"/>
      <c r="T3212" s="62"/>
      <c r="U3212" s="62"/>
      <c r="V3212" s="417"/>
      <c r="W3212" s="62"/>
      <c r="X3212" s="415"/>
      <c r="Y3212" s="417"/>
      <c r="Z3212" s="415"/>
      <c r="AA3212" s="417"/>
      <c r="AB3212" s="62"/>
      <c r="AC3212" s="62"/>
      <c r="AD3212" s="62"/>
      <c r="AE3212" s="62"/>
      <c r="AF3212" s="62"/>
      <c r="AG3212" s="62"/>
      <c r="AH3212" s="62"/>
    </row>
    <row r="3213" spans="14:34">
      <c r="N3213" s="415"/>
      <c r="O3213" s="417"/>
      <c r="P3213" s="415"/>
      <c r="Q3213" s="418"/>
      <c r="R3213" s="62"/>
      <c r="S3213" s="62"/>
      <c r="T3213" s="62"/>
      <c r="U3213" s="62"/>
      <c r="V3213" s="417"/>
      <c r="W3213" s="62"/>
      <c r="X3213" s="415"/>
      <c r="Y3213" s="417"/>
      <c r="Z3213" s="415"/>
      <c r="AA3213" s="417"/>
      <c r="AB3213" s="62"/>
      <c r="AC3213" s="62"/>
      <c r="AD3213" s="62"/>
      <c r="AE3213" s="62"/>
      <c r="AF3213" s="62"/>
      <c r="AG3213" s="62"/>
      <c r="AH3213" s="62"/>
    </row>
    <row r="3214" spans="14:34">
      <c r="N3214" s="415"/>
      <c r="O3214" s="417"/>
      <c r="P3214" s="415"/>
      <c r="Q3214" s="418"/>
      <c r="R3214" s="62"/>
      <c r="S3214" s="62"/>
      <c r="T3214" s="62"/>
      <c r="U3214" s="62"/>
      <c r="V3214" s="417"/>
      <c r="W3214" s="62"/>
      <c r="X3214" s="415"/>
      <c r="Y3214" s="417"/>
      <c r="Z3214" s="415"/>
      <c r="AA3214" s="417"/>
      <c r="AB3214" s="62"/>
      <c r="AC3214" s="62"/>
      <c r="AD3214" s="62"/>
      <c r="AE3214" s="62"/>
      <c r="AF3214" s="62"/>
      <c r="AG3214" s="62"/>
      <c r="AH3214" s="62"/>
    </row>
    <row r="3215" spans="14:34">
      <c r="N3215" s="415"/>
      <c r="O3215" s="417"/>
      <c r="P3215" s="415"/>
      <c r="Q3215" s="418"/>
      <c r="R3215" s="62"/>
      <c r="S3215" s="62"/>
      <c r="T3215" s="62"/>
      <c r="U3215" s="62"/>
      <c r="V3215" s="417"/>
      <c r="W3215" s="62"/>
      <c r="X3215" s="415"/>
      <c r="Y3215" s="417"/>
      <c r="Z3215" s="415"/>
      <c r="AA3215" s="417"/>
      <c r="AB3215" s="62"/>
      <c r="AC3215" s="62"/>
      <c r="AD3215" s="62"/>
      <c r="AE3215" s="62"/>
      <c r="AF3215" s="62"/>
      <c r="AG3215" s="62"/>
      <c r="AH3215" s="62"/>
    </row>
    <row r="3216" spans="14:34">
      <c r="N3216" s="415"/>
      <c r="O3216" s="417"/>
      <c r="P3216" s="415"/>
      <c r="Q3216" s="418"/>
      <c r="R3216" s="62"/>
      <c r="S3216" s="62"/>
      <c r="T3216" s="62"/>
      <c r="U3216" s="62"/>
      <c r="V3216" s="417"/>
      <c r="W3216" s="62"/>
      <c r="X3216" s="415"/>
      <c r="Y3216" s="417"/>
      <c r="Z3216" s="415"/>
      <c r="AA3216" s="417"/>
      <c r="AB3216" s="62"/>
      <c r="AC3216" s="62"/>
      <c r="AD3216" s="62"/>
      <c r="AE3216" s="62"/>
      <c r="AF3216" s="62"/>
      <c r="AG3216" s="62"/>
      <c r="AH3216" s="62"/>
    </row>
    <row r="3217" spans="14:34">
      <c r="N3217" s="415"/>
      <c r="O3217" s="417"/>
      <c r="P3217" s="415"/>
      <c r="Q3217" s="418"/>
      <c r="R3217" s="62"/>
      <c r="S3217" s="62"/>
      <c r="T3217" s="62"/>
      <c r="U3217" s="62"/>
      <c r="V3217" s="417"/>
      <c r="W3217" s="62"/>
      <c r="X3217" s="415"/>
      <c r="Y3217" s="417"/>
      <c r="Z3217" s="415"/>
      <c r="AA3217" s="417"/>
      <c r="AB3217" s="62"/>
      <c r="AC3217" s="62"/>
      <c r="AD3217" s="62"/>
      <c r="AE3217" s="62"/>
      <c r="AF3217" s="62"/>
      <c r="AG3217" s="62"/>
      <c r="AH3217" s="62"/>
    </row>
    <row r="3218" spans="14:34">
      <c r="N3218" s="415"/>
      <c r="O3218" s="417"/>
      <c r="P3218" s="415"/>
      <c r="Q3218" s="418"/>
      <c r="R3218" s="62"/>
      <c r="S3218" s="62"/>
      <c r="T3218" s="62"/>
      <c r="U3218" s="62"/>
      <c r="V3218" s="417"/>
      <c r="W3218" s="62"/>
      <c r="X3218" s="415"/>
      <c r="Y3218" s="417"/>
      <c r="Z3218" s="415"/>
      <c r="AA3218" s="417"/>
      <c r="AB3218" s="62"/>
      <c r="AC3218" s="62"/>
      <c r="AD3218" s="62"/>
      <c r="AE3218" s="62"/>
      <c r="AF3218" s="62"/>
      <c r="AG3218" s="62"/>
      <c r="AH3218" s="62"/>
    </row>
    <row r="3219" spans="14:34">
      <c r="N3219" s="415"/>
      <c r="O3219" s="417"/>
      <c r="P3219" s="415"/>
      <c r="Q3219" s="418"/>
      <c r="R3219" s="62"/>
      <c r="S3219" s="62"/>
      <c r="T3219" s="62"/>
      <c r="U3219" s="62"/>
      <c r="V3219" s="417"/>
      <c r="W3219" s="62"/>
      <c r="X3219" s="415"/>
      <c r="Y3219" s="417"/>
      <c r="Z3219" s="415"/>
      <c r="AA3219" s="417"/>
      <c r="AB3219" s="62"/>
      <c r="AC3219" s="62"/>
      <c r="AD3219" s="62"/>
      <c r="AE3219" s="62"/>
      <c r="AF3219" s="62"/>
      <c r="AG3219" s="62"/>
      <c r="AH3219" s="62"/>
    </row>
    <row r="3220" spans="14:34">
      <c r="N3220" s="415"/>
      <c r="O3220" s="417"/>
      <c r="P3220" s="415"/>
      <c r="Q3220" s="418"/>
      <c r="R3220" s="62"/>
      <c r="S3220" s="62"/>
      <c r="T3220" s="62"/>
      <c r="U3220" s="62"/>
      <c r="V3220" s="417"/>
      <c r="W3220" s="62"/>
      <c r="X3220" s="415"/>
      <c r="Y3220" s="417"/>
      <c r="Z3220" s="415"/>
      <c r="AA3220" s="417"/>
      <c r="AB3220" s="62"/>
      <c r="AC3220" s="62"/>
      <c r="AD3220" s="62"/>
      <c r="AE3220" s="62"/>
      <c r="AF3220" s="62"/>
      <c r="AG3220" s="62"/>
      <c r="AH3220" s="62"/>
    </row>
    <row r="3221" spans="14:34">
      <c r="N3221" s="415"/>
      <c r="O3221" s="417"/>
      <c r="P3221" s="415"/>
      <c r="Q3221" s="418"/>
      <c r="R3221" s="62"/>
      <c r="S3221" s="62"/>
      <c r="T3221" s="62"/>
      <c r="U3221" s="62"/>
      <c r="V3221" s="417"/>
      <c r="W3221" s="62"/>
      <c r="X3221" s="415"/>
      <c r="Y3221" s="417"/>
      <c r="Z3221" s="415"/>
      <c r="AA3221" s="417"/>
      <c r="AB3221" s="62"/>
      <c r="AC3221" s="62"/>
      <c r="AD3221" s="62"/>
      <c r="AE3221" s="62"/>
      <c r="AF3221" s="62"/>
      <c r="AG3221" s="62"/>
      <c r="AH3221" s="62"/>
    </row>
    <row r="3222" spans="14:34">
      <c r="N3222" s="415"/>
      <c r="O3222" s="417"/>
      <c r="P3222" s="415"/>
      <c r="Q3222" s="418"/>
      <c r="R3222" s="62"/>
      <c r="S3222" s="62"/>
      <c r="T3222" s="62"/>
      <c r="U3222" s="62"/>
      <c r="V3222" s="417"/>
      <c r="W3222" s="62"/>
      <c r="X3222" s="415"/>
      <c r="Y3222" s="417"/>
      <c r="Z3222" s="415"/>
      <c r="AA3222" s="417"/>
      <c r="AB3222" s="62"/>
      <c r="AC3222" s="62"/>
      <c r="AD3222" s="62"/>
      <c r="AE3222" s="62"/>
      <c r="AF3222" s="62"/>
      <c r="AG3222" s="62"/>
      <c r="AH3222" s="62"/>
    </row>
    <row r="3223" spans="14:34">
      <c r="N3223" s="415"/>
      <c r="O3223" s="417"/>
      <c r="P3223" s="415"/>
      <c r="Q3223" s="418"/>
      <c r="R3223" s="62"/>
      <c r="S3223" s="62"/>
      <c r="T3223" s="62"/>
      <c r="U3223" s="62"/>
      <c r="V3223" s="417"/>
      <c r="W3223" s="62"/>
      <c r="X3223" s="415"/>
      <c r="Y3223" s="417"/>
      <c r="Z3223" s="415"/>
      <c r="AA3223" s="417"/>
      <c r="AB3223" s="62"/>
      <c r="AC3223" s="62"/>
      <c r="AD3223" s="62"/>
      <c r="AE3223" s="62"/>
      <c r="AF3223" s="62"/>
      <c r="AG3223" s="62"/>
      <c r="AH3223" s="62"/>
    </row>
    <row r="3224" spans="14:34">
      <c r="N3224" s="415"/>
      <c r="O3224" s="417"/>
      <c r="P3224" s="415"/>
      <c r="Q3224" s="418"/>
      <c r="R3224" s="62"/>
      <c r="S3224" s="62"/>
      <c r="T3224" s="62"/>
      <c r="U3224" s="62"/>
      <c r="V3224" s="417"/>
      <c r="W3224" s="62"/>
      <c r="X3224" s="415"/>
      <c r="Y3224" s="417"/>
      <c r="Z3224" s="415"/>
      <c r="AA3224" s="417"/>
      <c r="AB3224" s="62"/>
      <c r="AC3224" s="62"/>
      <c r="AD3224" s="62"/>
      <c r="AE3224" s="62"/>
      <c r="AF3224" s="62"/>
      <c r="AG3224" s="62"/>
      <c r="AH3224" s="62"/>
    </row>
    <row r="3225" spans="14:34">
      <c r="N3225" s="415"/>
      <c r="O3225" s="417"/>
      <c r="P3225" s="415"/>
      <c r="Q3225" s="418"/>
      <c r="R3225" s="62"/>
      <c r="S3225" s="62"/>
      <c r="T3225" s="62"/>
      <c r="U3225" s="62"/>
      <c r="V3225" s="417"/>
      <c r="W3225" s="62"/>
      <c r="X3225" s="415"/>
      <c r="Y3225" s="417"/>
      <c r="Z3225" s="415"/>
      <c r="AA3225" s="417"/>
      <c r="AB3225" s="62"/>
      <c r="AC3225" s="62"/>
      <c r="AD3225" s="62"/>
      <c r="AE3225" s="62"/>
      <c r="AF3225" s="62"/>
      <c r="AG3225" s="62"/>
      <c r="AH3225" s="62"/>
    </row>
    <row r="3226" spans="14:34">
      <c r="N3226" s="415"/>
      <c r="O3226" s="417"/>
      <c r="P3226" s="415"/>
      <c r="Q3226" s="418"/>
      <c r="R3226" s="62"/>
      <c r="S3226" s="62"/>
      <c r="T3226" s="62"/>
      <c r="U3226" s="62"/>
      <c r="V3226" s="417"/>
      <c r="W3226" s="62"/>
      <c r="X3226" s="415"/>
      <c r="Y3226" s="417"/>
      <c r="Z3226" s="415"/>
      <c r="AA3226" s="417"/>
      <c r="AB3226" s="62"/>
      <c r="AC3226" s="62"/>
      <c r="AD3226" s="62"/>
      <c r="AE3226" s="62"/>
      <c r="AF3226" s="62"/>
      <c r="AG3226" s="62"/>
      <c r="AH3226" s="62"/>
    </row>
    <row r="3227" spans="14:34">
      <c r="N3227" s="415"/>
      <c r="O3227" s="417"/>
      <c r="P3227" s="415"/>
      <c r="Q3227" s="418"/>
      <c r="R3227" s="62"/>
      <c r="S3227" s="62"/>
      <c r="T3227" s="62"/>
      <c r="U3227" s="62"/>
      <c r="V3227" s="417"/>
      <c r="W3227" s="62"/>
      <c r="X3227" s="415"/>
      <c r="Y3227" s="417"/>
      <c r="Z3227" s="415"/>
      <c r="AA3227" s="417"/>
      <c r="AB3227" s="62"/>
      <c r="AC3227" s="62"/>
      <c r="AD3227" s="62"/>
      <c r="AE3227" s="62"/>
      <c r="AF3227" s="62"/>
      <c r="AG3227" s="62"/>
      <c r="AH3227" s="62"/>
    </row>
    <row r="3228" spans="14:34">
      <c r="N3228" s="415"/>
      <c r="O3228" s="417"/>
      <c r="P3228" s="415"/>
      <c r="Q3228" s="418"/>
      <c r="R3228" s="62"/>
      <c r="S3228" s="62"/>
      <c r="T3228" s="62"/>
      <c r="U3228" s="62"/>
      <c r="V3228" s="417"/>
      <c r="W3228" s="62"/>
      <c r="X3228" s="415"/>
      <c r="Y3228" s="417"/>
      <c r="Z3228" s="415"/>
      <c r="AA3228" s="417"/>
      <c r="AB3228" s="62"/>
      <c r="AC3228" s="62"/>
      <c r="AD3228" s="62"/>
      <c r="AE3228" s="62"/>
      <c r="AF3228" s="62"/>
      <c r="AG3228" s="62"/>
      <c r="AH3228" s="62"/>
    </row>
    <row r="3229" spans="14:34">
      <c r="N3229" s="415"/>
      <c r="O3229" s="417"/>
      <c r="P3229" s="415"/>
      <c r="Q3229" s="418"/>
      <c r="R3229" s="62"/>
      <c r="S3229" s="62"/>
      <c r="T3229" s="62"/>
      <c r="U3229" s="62"/>
      <c r="V3229" s="417"/>
      <c r="W3229" s="62"/>
      <c r="X3229" s="415"/>
      <c r="Y3229" s="417"/>
      <c r="Z3229" s="415"/>
      <c r="AA3229" s="417"/>
      <c r="AB3229" s="62"/>
      <c r="AC3229" s="62"/>
      <c r="AD3229" s="62"/>
      <c r="AE3229" s="62"/>
      <c r="AF3229" s="62"/>
      <c r="AG3229" s="62"/>
      <c r="AH3229" s="62"/>
    </row>
    <row r="3230" spans="14:34">
      <c r="N3230" s="415"/>
      <c r="O3230" s="417"/>
      <c r="P3230" s="415"/>
      <c r="Q3230" s="418"/>
      <c r="R3230" s="62"/>
      <c r="S3230" s="62"/>
      <c r="T3230" s="62"/>
      <c r="U3230" s="62"/>
      <c r="V3230" s="417"/>
      <c r="W3230" s="62"/>
      <c r="X3230" s="415"/>
      <c r="Y3230" s="417"/>
      <c r="Z3230" s="415"/>
      <c r="AA3230" s="417"/>
      <c r="AB3230" s="62"/>
      <c r="AC3230" s="62"/>
      <c r="AD3230" s="62"/>
      <c r="AE3230" s="62"/>
      <c r="AF3230" s="62"/>
      <c r="AG3230" s="62"/>
      <c r="AH3230" s="62"/>
    </row>
    <row r="3231" spans="14:34">
      <c r="N3231" s="415"/>
      <c r="O3231" s="417"/>
      <c r="P3231" s="415"/>
      <c r="Q3231" s="418"/>
      <c r="R3231" s="62"/>
      <c r="S3231" s="62"/>
      <c r="T3231" s="62"/>
      <c r="U3231" s="62"/>
      <c r="V3231" s="417"/>
      <c r="W3231" s="62"/>
      <c r="X3231" s="415"/>
      <c r="Y3231" s="417"/>
      <c r="Z3231" s="415"/>
      <c r="AA3231" s="417"/>
      <c r="AB3231" s="62"/>
      <c r="AC3231" s="62"/>
      <c r="AD3231" s="62"/>
      <c r="AE3231" s="62"/>
      <c r="AF3231" s="62"/>
      <c r="AG3231" s="62"/>
      <c r="AH3231" s="62"/>
    </row>
    <row r="3232" spans="14:34">
      <c r="N3232" s="415"/>
      <c r="O3232" s="417"/>
      <c r="P3232" s="415"/>
      <c r="Q3232" s="418"/>
      <c r="R3232" s="62"/>
      <c r="S3232" s="62"/>
      <c r="T3232" s="62"/>
      <c r="U3232" s="62"/>
      <c r="V3232" s="417"/>
      <c r="W3232" s="62"/>
      <c r="X3232" s="415"/>
      <c r="Y3232" s="417"/>
      <c r="Z3232" s="415"/>
      <c r="AA3232" s="417"/>
      <c r="AB3232" s="62"/>
      <c r="AC3232" s="62"/>
      <c r="AD3232" s="62"/>
      <c r="AE3232" s="62"/>
      <c r="AF3232" s="62"/>
      <c r="AG3232" s="62"/>
      <c r="AH3232" s="62"/>
    </row>
    <row r="3233" spans="14:34">
      <c r="N3233" s="415"/>
      <c r="O3233" s="417"/>
      <c r="P3233" s="415"/>
      <c r="Q3233" s="418"/>
      <c r="R3233" s="62"/>
      <c r="S3233" s="62"/>
      <c r="T3233" s="62"/>
      <c r="U3233" s="62"/>
      <c r="V3233" s="417"/>
      <c r="W3233" s="62"/>
      <c r="X3233" s="415"/>
      <c r="Y3233" s="417"/>
      <c r="Z3233" s="415"/>
      <c r="AA3233" s="417"/>
      <c r="AB3233" s="62"/>
      <c r="AC3233" s="62"/>
      <c r="AD3233" s="62"/>
      <c r="AE3233" s="62"/>
      <c r="AF3233" s="62"/>
      <c r="AG3233" s="62"/>
      <c r="AH3233" s="62"/>
    </row>
    <row r="3234" spans="14:34">
      <c r="N3234" s="415"/>
      <c r="O3234" s="417"/>
      <c r="P3234" s="415"/>
      <c r="Q3234" s="418"/>
      <c r="R3234" s="62"/>
      <c r="S3234" s="62"/>
      <c r="T3234" s="62"/>
      <c r="U3234" s="62"/>
      <c r="V3234" s="417"/>
      <c r="W3234" s="62"/>
      <c r="X3234" s="415"/>
      <c r="Y3234" s="417"/>
      <c r="Z3234" s="415"/>
      <c r="AA3234" s="417"/>
      <c r="AB3234" s="62"/>
      <c r="AC3234" s="62"/>
      <c r="AD3234" s="62"/>
      <c r="AE3234" s="62"/>
      <c r="AF3234" s="62"/>
      <c r="AG3234" s="62"/>
      <c r="AH3234" s="62"/>
    </row>
    <row r="3235" spans="14:34">
      <c r="N3235" s="415"/>
      <c r="O3235" s="417"/>
      <c r="P3235" s="415"/>
      <c r="Q3235" s="418"/>
      <c r="R3235" s="62"/>
      <c r="S3235" s="62"/>
      <c r="T3235" s="62"/>
      <c r="U3235" s="62"/>
      <c r="V3235" s="417"/>
      <c r="W3235" s="62"/>
      <c r="X3235" s="415"/>
      <c r="Y3235" s="417"/>
      <c r="Z3235" s="415"/>
      <c r="AA3235" s="417"/>
      <c r="AB3235" s="62"/>
      <c r="AC3235" s="62"/>
      <c r="AD3235" s="62"/>
      <c r="AE3235" s="62"/>
      <c r="AF3235" s="62"/>
      <c r="AG3235" s="62"/>
      <c r="AH3235" s="62"/>
    </row>
    <row r="3236" spans="14:34">
      <c r="N3236" s="415"/>
      <c r="O3236" s="417"/>
      <c r="P3236" s="415"/>
      <c r="Q3236" s="418"/>
      <c r="R3236" s="62"/>
      <c r="S3236" s="62"/>
      <c r="T3236" s="62"/>
      <c r="U3236" s="62"/>
      <c r="V3236" s="417"/>
      <c r="W3236" s="62"/>
      <c r="X3236" s="415"/>
      <c r="Y3236" s="417"/>
      <c r="Z3236" s="415"/>
      <c r="AA3236" s="417"/>
      <c r="AB3236" s="62"/>
      <c r="AC3236" s="62"/>
      <c r="AD3236" s="62"/>
      <c r="AE3236" s="62"/>
      <c r="AF3236" s="62"/>
      <c r="AG3236" s="62"/>
      <c r="AH3236" s="62"/>
    </row>
    <row r="3237" spans="14:34">
      <c r="N3237" s="415"/>
      <c r="O3237" s="417"/>
      <c r="P3237" s="415"/>
      <c r="Q3237" s="418"/>
      <c r="R3237" s="62"/>
      <c r="S3237" s="62"/>
      <c r="T3237" s="62"/>
      <c r="U3237" s="62"/>
      <c r="V3237" s="417"/>
      <c r="W3237" s="62"/>
      <c r="X3237" s="415"/>
      <c r="Y3237" s="417"/>
      <c r="Z3237" s="415"/>
      <c r="AA3237" s="417"/>
      <c r="AB3237" s="62"/>
      <c r="AC3237" s="62"/>
      <c r="AD3237" s="62"/>
      <c r="AE3237" s="62"/>
      <c r="AF3237" s="62"/>
      <c r="AG3237" s="62"/>
      <c r="AH3237" s="62"/>
    </row>
    <row r="3238" spans="14:34">
      <c r="N3238" s="415"/>
      <c r="O3238" s="417"/>
      <c r="P3238" s="415"/>
      <c r="Q3238" s="418"/>
      <c r="R3238" s="62"/>
      <c r="S3238" s="62"/>
      <c r="T3238" s="62"/>
      <c r="U3238" s="62"/>
      <c r="V3238" s="417"/>
      <c r="W3238" s="62"/>
      <c r="X3238" s="415"/>
      <c r="Y3238" s="417"/>
      <c r="Z3238" s="415"/>
      <c r="AA3238" s="417"/>
      <c r="AB3238" s="62"/>
      <c r="AC3238" s="62"/>
      <c r="AD3238" s="62"/>
      <c r="AE3238" s="62"/>
      <c r="AF3238" s="62"/>
      <c r="AG3238" s="62"/>
      <c r="AH3238" s="62"/>
    </row>
    <row r="3239" spans="14:34">
      <c r="N3239" s="415"/>
      <c r="O3239" s="417"/>
      <c r="P3239" s="415"/>
      <c r="Q3239" s="418"/>
      <c r="R3239" s="62"/>
      <c r="S3239" s="62"/>
      <c r="T3239" s="62"/>
      <c r="U3239" s="62"/>
      <c r="V3239" s="417"/>
      <c r="W3239" s="62"/>
      <c r="X3239" s="415"/>
      <c r="Y3239" s="417"/>
      <c r="Z3239" s="415"/>
      <c r="AA3239" s="417"/>
      <c r="AB3239" s="62"/>
      <c r="AC3239" s="62"/>
      <c r="AD3239" s="62"/>
      <c r="AE3239" s="62"/>
      <c r="AF3239" s="62"/>
      <c r="AG3239" s="62"/>
      <c r="AH3239" s="62"/>
    </row>
    <row r="3240" spans="14:34">
      <c r="N3240" s="415"/>
      <c r="O3240" s="417"/>
      <c r="P3240" s="415"/>
      <c r="Q3240" s="418"/>
      <c r="R3240" s="62"/>
      <c r="S3240" s="62"/>
      <c r="T3240" s="62"/>
      <c r="U3240" s="62"/>
      <c r="V3240" s="417"/>
      <c r="W3240" s="62"/>
      <c r="X3240" s="415"/>
      <c r="Y3240" s="417"/>
      <c r="Z3240" s="415"/>
      <c r="AA3240" s="417"/>
      <c r="AB3240" s="62"/>
      <c r="AC3240" s="62"/>
      <c r="AD3240" s="62"/>
      <c r="AE3240" s="62"/>
      <c r="AF3240" s="62"/>
      <c r="AG3240" s="62"/>
      <c r="AH3240" s="62"/>
    </row>
    <row r="3241" spans="14:34">
      <c r="N3241" s="415"/>
      <c r="O3241" s="417"/>
      <c r="P3241" s="415"/>
      <c r="Q3241" s="418"/>
      <c r="R3241" s="62"/>
      <c r="S3241" s="62"/>
      <c r="T3241" s="62"/>
      <c r="U3241" s="62"/>
      <c r="V3241" s="417"/>
      <c r="W3241" s="62"/>
      <c r="X3241" s="415"/>
      <c r="Y3241" s="417"/>
      <c r="Z3241" s="415"/>
      <c r="AA3241" s="417"/>
      <c r="AB3241" s="62"/>
      <c r="AC3241" s="62"/>
      <c r="AD3241" s="62"/>
      <c r="AE3241" s="62"/>
      <c r="AF3241" s="62"/>
      <c r="AG3241" s="62"/>
      <c r="AH3241" s="62"/>
    </row>
    <row r="3242" spans="14:34">
      <c r="N3242" s="415"/>
      <c r="O3242" s="417"/>
      <c r="P3242" s="415"/>
      <c r="Q3242" s="418"/>
      <c r="R3242" s="62"/>
      <c r="S3242" s="62"/>
      <c r="T3242" s="62"/>
      <c r="U3242" s="62"/>
      <c r="V3242" s="417"/>
      <c r="W3242" s="62"/>
      <c r="X3242" s="415"/>
      <c r="Y3242" s="417"/>
      <c r="Z3242" s="415"/>
      <c r="AA3242" s="417"/>
      <c r="AB3242" s="62"/>
      <c r="AC3242" s="62"/>
      <c r="AD3242" s="62"/>
      <c r="AE3242" s="62"/>
      <c r="AF3242" s="62"/>
      <c r="AG3242" s="62"/>
      <c r="AH3242" s="62"/>
    </row>
    <row r="3243" spans="14:34">
      <c r="N3243" s="415"/>
      <c r="O3243" s="417"/>
      <c r="P3243" s="415"/>
      <c r="Q3243" s="418"/>
      <c r="R3243" s="62"/>
      <c r="S3243" s="62"/>
      <c r="T3243" s="62"/>
      <c r="U3243" s="62"/>
      <c r="V3243" s="417"/>
      <c r="W3243" s="62"/>
      <c r="X3243" s="415"/>
      <c r="Y3243" s="417"/>
      <c r="Z3243" s="415"/>
      <c r="AA3243" s="417"/>
      <c r="AB3243" s="62"/>
      <c r="AC3243" s="62"/>
      <c r="AD3243" s="62"/>
      <c r="AE3243" s="62"/>
      <c r="AF3243" s="62"/>
      <c r="AG3243" s="62"/>
      <c r="AH3243" s="62"/>
    </row>
    <row r="3244" spans="14:34">
      <c r="N3244" s="415"/>
      <c r="O3244" s="417"/>
      <c r="P3244" s="415"/>
      <c r="Q3244" s="418"/>
      <c r="R3244" s="62"/>
      <c r="S3244" s="62"/>
      <c r="T3244" s="62"/>
      <c r="U3244" s="62"/>
      <c r="V3244" s="417"/>
      <c r="W3244" s="62"/>
      <c r="X3244" s="415"/>
      <c r="Y3244" s="417"/>
      <c r="Z3244" s="415"/>
      <c r="AA3244" s="417"/>
      <c r="AB3244" s="62"/>
      <c r="AC3244" s="62"/>
      <c r="AD3244" s="62"/>
      <c r="AE3244" s="62"/>
      <c r="AF3244" s="62"/>
      <c r="AG3244" s="62"/>
      <c r="AH3244" s="62"/>
    </row>
    <row r="3245" spans="14:34">
      <c r="N3245" s="415"/>
      <c r="O3245" s="417"/>
      <c r="P3245" s="415"/>
      <c r="Q3245" s="418"/>
      <c r="R3245" s="62"/>
      <c r="S3245" s="62"/>
      <c r="T3245" s="62"/>
      <c r="U3245" s="62"/>
      <c r="V3245" s="417"/>
      <c r="W3245" s="62"/>
      <c r="X3245" s="415"/>
      <c r="Y3245" s="417"/>
      <c r="Z3245" s="415"/>
      <c r="AA3245" s="417"/>
      <c r="AB3245" s="62"/>
      <c r="AC3245" s="62"/>
      <c r="AD3245" s="62"/>
      <c r="AE3245" s="62"/>
      <c r="AF3245" s="62"/>
      <c r="AG3245" s="62"/>
      <c r="AH3245" s="62"/>
    </row>
    <row r="3246" spans="14:34">
      <c r="N3246" s="415"/>
      <c r="O3246" s="417"/>
      <c r="P3246" s="415"/>
      <c r="Q3246" s="418"/>
      <c r="R3246" s="62"/>
      <c r="S3246" s="62"/>
      <c r="T3246" s="62"/>
      <c r="U3246" s="62"/>
      <c r="V3246" s="417"/>
      <c r="W3246" s="62"/>
      <c r="X3246" s="415"/>
      <c r="Y3246" s="417"/>
      <c r="Z3246" s="415"/>
      <c r="AA3246" s="417"/>
      <c r="AB3246" s="62"/>
      <c r="AC3246" s="62"/>
      <c r="AD3246" s="62"/>
      <c r="AE3246" s="62"/>
      <c r="AF3246" s="62"/>
      <c r="AG3246" s="62"/>
      <c r="AH3246" s="62"/>
    </row>
    <row r="3247" spans="14:34">
      <c r="N3247" s="415"/>
      <c r="O3247" s="417"/>
      <c r="P3247" s="415"/>
      <c r="Q3247" s="418"/>
      <c r="R3247" s="62"/>
      <c r="S3247" s="62"/>
      <c r="T3247" s="62"/>
      <c r="U3247" s="62"/>
      <c r="V3247" s="417"/>
      <c r="W3247" s="62"/>
      <c r="X3247" s="415"/>
      <c r="Y3247" s="417"/>
      <c r="Z3247" s="415"/>
      <c r="AA3247" s="417"/>
      <c r="AB3247" s="62"/>
      <c r="AC3247" s="62"/>
      <c r="AD3247" s="62"/>
      <c r="AE3247" s="62"/>
      <c r="AF3247" s="62"/>
      <c r="AG3247" s="62"/>
      <c r="AH3247" s="62"/>
    </row>
    <row r="3248" spans="14:34">
      <c r="N3248" s="415"/>
      <c r="O3248" s="417"/>
      <c r="P3248" s="415"/>
      <c r="Q3248" s="418"/>
      <c r="R3248" s="62"/>
      <c r="S3248" s="62"/>
      <c r="T3248" s="62"/>
      <c r="U3248" s="62"/>
      <c r="V3248" s="417"/>
      <c r="W3248" s="62"/>
      <c r="X3248" s="415"/>
      <c r="Y3248" s="417"/>
      <c r="Z3248" s="415"/>
      <c r="AA3248" s="417"/>
      <c r="AB3248" s="62"/>
      <c r="AC3248" s="62"/>
      <c r="AD3248" s="62"/>
      <c r="AE3248" s="62"/>
      <c r="AF3248" s="62"/>
      <c r="AG3248" s="62"/>
      <c r="AH3248" s="62"/>
    </row>
    <row r="3249" spans="14:34">
      <c r="N3249" s="415"/>
      <c r="O3249" s="417"/>
      <c r="P3249" s="415"/>
      <c r="Q3249" s="418"/>
      <c r="R3249" s="62"/>
      <c r="S3249" s="62"/>
      <c r="T3249" s="62"/>
      <c r="U3249" s="62"/>
      <c r="V3249" s="417"/>
      <c r="W3249" s="62"/>
      <c r="X3249" s="415"/>
      <c r="Y3249" s="417"/>
      <c r="Z3249" s="415"/>
      <c r="AA3249" s="417"/>
      <c r="AB3249" s="62"/>
      <c r="AC3249" s="62"/>
      <c r="AD3249" s="62"/>
      <c r="AE3249" s="62"/>
      <c r="AF3249" s="62"/>
      <c r="AG3249" s="62"/>
      <c r="AH3249" s="62"/>
    </row>
    <row r="3250" spans="14:34">
      <c r="N3250" s="415"/>
      <c r="O3250" s="417"/>
      <c r="P3250" s="415"/>
      <c r="Q3250" s="418"/>
      <c r="R3250" s="62"/>
      <c r="S3250" s="62"/>
      <c r="T3250" s="62"/>
      <c r="U3250" s="62"/>
      <c r="V3250" s="417"/>
      <c r="W3250" s="62"/>
      <c r="X3250" s="415"/>
      <c r="Y3250" s="417"/>
      <c r="Z3250" s="415"/>
      <c r="AA3250" s="417"/>
      <c r="AB3250" s="62"/>
      <c r="AC3250" s="62"/>
      <c r="AD3250" s="62"/>
      <c r="AE3250" s="62"/>
      <c r="AF3250" s="62"/>
      <c r="AG3250" s="62"/>
      <c r="AH3250" s="62"/>
    </row>
    <row r="3251" spans="14:34">
      <c r="N3251" s="415"/>
      <c r="O3251" s="417"/>
      <c r="P3251" s="415"/>
      <c r="Q3251" s="418"/>
      <c r="R3251" s="62"/>
      <c r="S3251" s="62"/>
      <c r="T3251" s="62"/>
      <c r="U3251" s="62"/>
      <c r="V3251" s="417"/>
      <c r="W3251" s="62"/>
      <c r="X3251" s="415"/>
      <c r="Y3251" s="417"/>
      <c r="Z3251" s="415"/>
      <c r="AA3251" s="417"/>
      <c r="AB3251" s="62"/>
      <c r="AC3251" s="62"/>
      <c r="AD3251" s="62"/>
      <c r="AE3251" s="62"/>
      <c r="AF3251" s="62"/>
      <c r="AG3251" s="62"/>
      <c r="AH3251" s="62"/>
    </row>
    <row r="3252" spans="14:34">
      <c r="N3252" s="415"/>
      <c r="O3252" s="417"/>
      <c r="P3252" s="415"/>
      <c r="Q3252" s="418"/>
      <c r="R3252" s="62"/>
      <c r="S3252" s="62"/>
      <c r="T3252" s="62"/>
      <c r="U3252" s="62"/>
      <c r="V3252" s="417"/>
      <c r="W3252" s="62"/>
      <c r="X3252" s="415"/>
      <c r="Y3252" s="417"/>
      <c r="Z3252" s="415"/>
      <c r="AA3252" s="417"/>
      <c r="AB3252" s="62"/>
      <c r="AC3252" s="62"/>
      <c r="AD3252" s="62"/>
      <c r="AE3252" s="62"/>
      <c r="AF3252" s="62"/>
      <c r="AG3252" s="62"/>
      <c r="AH3252" s="62"/>
    </row>
    <row r="3253" spans="14:34">
      <c r="N3253" s="415"/>
      <c r="O3253" s="417"/>
      <c r="P3253" s="415"/>
      <c r="Q3253" s="418"/>
      <c r="R3253" s="62"/>
      <c r="S3253" s="62"/>
      <c r="T3253" s="62"/>
      <c r="U3253" s="62"/>
      <c r="V3253" s="417"/>
      <c r="W3253" s="62"/>
      <c r="X3253" s="415"/>
      <c r="Y3253" s="417"/>
      <c r="Z3253" s="415"/>
      <c r="AA3253" s="417"/>
      <c r="AB3253" s="62"/>
      <c r="AC3253" s="62"/>
      <c r="AD3253" s="62"/>
      <c r="AE3253" s="62"/>
      <c r="AF3253" s="62"/>
      <c r="AG3253" s="62"/>
      <c r="AH3253" s="62"/>
    </row>
    <row r="3254" spans="14:34">
      <c r="N3254" s="415"/>
      <c r="O3254" s="417"/>
      <c r="P3254" s="415"/>
      <c r="Q3254" s="418"/>
      <c r="R3254" s="62"/>
      <c r="S3254" s="62"/>
      <c r="T3254" s="62"/>
      <c r="U3254" s="62"/>
      <c r="V3254" s="417"/>
      <c r="W3254" s="62"/>
      <c r="X3254" s="415"/>
      <c r="Y3254" s="417"/>
      <c r="Z3254" s="415"/>
      <c r="AA3254" s="417"/>
      <c r="AB3254" s="62"/>
      <c r="AC3254" s="62"/>
      <c r="AD3254" s="62"/>
      <c r="AE3254" s="62"/>
      <c r="AF3254" s="62"/>
      <c r="AG3254" s="62"/>
      <c r="AH3254" s="62"/>
    </row>
    <row r="3255" spans="14:34">
      <c r="N3255" s="415"/>
      <c r="O3255" s="417"/>
      <c r="P3255" s="415"/>
      <c r="Q3255" s="418"/>
      <c r="R3255" s="62"/>
      <c r="S3255" s="62"/>
      <c r="T3255" s="62"/>
      <c r="U3255" s="62"/>
      <c r="V3255" s="417"/>
      <c r="W3255" s="62"/>
      <c r="X3255" s="415"/>
      <c r="Y3255" s="417"/>
      <c r="Z3255" s="415"/>
      <c r="AA3255" s="417"/>
      <c r="AB3255" s="62"/>
      <c r="AC3255" s="62"/>
      <c r="AD3255" s="62"/>
      <c r="AE3255" s="62"/>
      <c r="AF3255" s="62"/>
      <c r="AG3255" s="62"/>
      <c r="AH3255" s="62"/>
    </row>
    <row r="3256" spans="14:34">
      <c r="N3256" s="415"/>
      <c r="O3256" s="417"/>
      <c r="P3256" s="415"/>
      <c r="Q3256" s="418"/>
      <c r="R3256" s="62"/>
      <c r="S3256" s="62"/>
      <c r="T3256" s="62"/>
      <c r="U3256" s="62"/>
      <c r="V3256" s="417"/>
      <c r="W3256" s="62"/>
      <c r="X3256" s="415"/>
      <c r="Y3256" s="417"/>
      <c r="Z3256" s="415"/>
      <c r="AA3256" s="417"/>
      <c r="AB3256" s="62"/>
      <c r="AC3256" s="62"/>
      <c r="AD3256" s="62"/>
      <c r="AE3256" s="62"/>
      <c r="AF3256" s="62"/>
      <c r="AG3256" s="62"/>
      <c r="AH3256" s="62"/>
    </row>
    <row r="3257" spans="14:34">
      <c r="N3257" s="415"/>
      <c r="O3257" s="417"/>
      <c r="P3257" s="415"/>
      <c r="Q3257" s="418"/>
      <c r="R3257" s="62"/>
      <c r="S3257" s="62"/>
      <c r="T3257" s="62"/>
      <c r="U3257" s="62"/>
      <c r="V3257" s="417"/>
      <c r="W3257" s="62"/>
      <c r="X3257" s="415"/>
      <c r="Y3257" s="417"/>
      <c r="Z3257" s="415"/>
      <c r="AA3257" s="417"/>
      <c r="AB3257" s="62"/>
      <c r="AC3257" s="62"/>
      <c r="AD3257" s="62"/>
      <c r="AE3257" s="62"/>
      <c r="AF3257" s="62"/>
      <c r="AG3257" s="62"/>
      <c r="AH3257" s="62"/>
    </row>
    <row r="3258" spans="14:34">
      <c r="N3258" s="415"/>
      <c r="O3258" s="417"/>
      <c r="P3258" s="415"/>
      <c r="Q3258" s="418"/>
      <c r="R3258" s="62"/>
      <c r="S3258" s="62"/>
      <c r="T3258" s="62"/>
      <c r="U3258" s="62"/>
      <c r="V3258" s="417"/>
      <c r="W3258" s="62"/>
      <c r="X3258" s="415"/>
      <c r="Y3258" s="417"/>
      <c r="Z3258" s="415"/>
      <c r="AA3258" s="417"/>
      <c r="AB3258" s="62"/>
      <c r="AC3258" s="62"/>
      <c r="AD3258" s="62"/>
      <c r="AE3258" s="62"/>
      <c r="AF3258" s="62"/>
      <c r="AG3258" s="62"/>
      <c r="AH3258" s="62"/>
    </row>
    <row r="3259" spans="14:34">
      <c r="N3259" s="415"/>
      <c r="O3259" s="417"/>
      <c r="P3259" s="415"/>
      <c r="Q3259" s="418"/>
      <c r="R3259" s="62"/>
      <c r="S3259" s="62"/>
      <c r="T3259" s="62"/>
      <c r="U3259" s="62"/>
      <c r="V3259" s="417"/>
      <c r="W3259" s="62"/>
      <c r="X3259" s="415"/>
      <c r="Y3259" s="417"/>
      <c r="Z3259" s="415"/>
      <c r="AA3259" s="417"/>
      <c r="AB3259" s="62"/>
      <c r="AC3259" s="62"/>
      <c r="AD3259" s="62"/>
      <c r="AE3259" s="62"/>
      <c r="AF3259" s="62"/>
      <c r="AG3259" s="62"/>
      <c r="AH3259" s="62"/>
    </row>
    <row r="3260" spans="14:34">
      <c r="N3260" s="415"/>
      <c r="O3260" s="417"/>
      <c r="P3260" s="415"/>
      <c r="Q3260" s="418"/>
      <c r="R3260" s="62"/>
      <c r="S3260" s="62"/>
      <c r="T3260" s="62"/>
      <c r="U3260" s="62"/>
      <c r="V3260" s="417"/>
      <c r="W3260" s="62"/>
      <c r="X3260" s="415"/>
      <c r="Y3260" s="417"/>
      <c r="Z3260" s="415"/>
      <c r="AA3260" s="417"/>
      <c r="AB3260" s="62"/>
      <c r="AC3260" s="62"/>
      <c r="AD3260" s="62"/>
      <c r="AE3260" s="62"/>
      <c r="AF3260" s="62"/>
      <c r="AG3260" s="62"/>
      <c r="AH3260" s="62"/>
    </row>
    <row r="3261" spans="14:34">
      <c r="N3261" s="415"/>
      <c r="O3261" s="417"/>
      <c r="P3261" s="415"/>
      <c r="Q3261" s="418"/>
      <c r="R3261" s="62"/>
      <c r="S3261" s="62"/>
      <c r="T3261" s="62"/>
      <c r="U3261" s="62"/>
      <c r="V3261" s="417"/>
      <c r="W3261" s="62"/>
      <c r="X3261" s="415"/>
      <c r="Y3261" s="417"/>
      <c r="Z3261" s="415"/>
      <c r="AA3261" s="417"/>
      <c r="AB3261" s="62"/>
      <c r="AC3261" s="62"/>
      <c r="AD3261" s="62"/>
      <c r="AE3261" s="62"/>
      <c r="AF3261" s="62"/>
      <c r="AG3261" s="62"/>
      <c r="AH3261" s="62"/>
    </row>
    <row r="3262" spans="14:34">
      <c r="N3262" s="415"/>
      <c r="O3262" s="417"/>
      <c r="P3262" s="415"/>
      <c r="Q3262" s="418"/>
      <c r="R3262" s="62"/>
      <c r="S3262" s="62"/>
      <c r="T3262" s="62"/>
      <c r="U3262" s="62"/>
      <c r="V3262" s="417"/>
      <c r="W3262" s="62"/>
      <c r="X3262" s="415"/>
      <c r="Y3262" s="417"/>
      <c r="Z3262" s="415"/>
      <c r="AA3262" s="417"/>
      <c r="AB3262" s="62"/>
      <c r="AC3262" s="62"/>
      <c r="AD3262" s="62"/>
      <c r="AE3262" s="62"/>
      <c r="AF3262" s="62"/>
      <c r="AG3262" s="62"/>
      <c r="AH3262" s="62"/>
    </row>
    <row r="3263" spans="14:34">
      <c r="N3263" s="415"/>
      <c r="O3263" s="417"/>
      <c r="P3263" s="415"/>
      <c r="Q3263" s="418"/>
      <c r="R3263" s="62"/>
      <c r="S3263" s="62"/>
      <c r="T3263" s="62"/>
      <c r="U3263" s="62"/>
      <c r="V3263" s="417"/>
      <c r="W3263" s="62"/>
      <c r="X3263" s="415"/>
      <c r="Y3263" s="417"/>
      <c r="Z3263" s="415"/>
      <c r="AA3263" s="417"/>
      <c r="AB3263" s="62"/>
      <c r="AC3263" s="62"/>
      <c r="AD3263" s="62"/>
      <c r="AE3263" s="62"/>
      <c r="AF3263" s="62"/>
      <c r="AG3263" s="62"/>
      <c r="AH3263" s="62"/>
    </row>
    <row r="3264" spans="14:34">
      <c r="N3264" s="415"/>
      <c r="O3264" s="417"/>
      <c r="P3264" s="415"/>
      <c r="Q3264" s="418"/>
      <c r="R3264" s="62"/>
      <c r="S3264" s="62"/>
      <c r="T3264" s="62"/>
      <c r="U3264" s="62"/>
      <c r="V3264" s="417"/>
      <c r="W3264" s="62"/>
      <c r="X3264" s="415"/>
      <c r="Y3264" s="417"/>
      <c r="Z3264" s="415"/>
      <c r="AA3264" s="417"/>
      <c r="AB3264" s="62"/>
      <c r="AC3264" s="62"/>
      <c r="AD3264" s="62"/>
      <c r="AE3264" s="62"/>
      <c r="AF3264" s="62"/>
      <c r="AG3264" s="62"/>
      <c r="AH3264" s="62"/>
    </row>
    <row r="3265" spans="14:34">
      <c r="N3265" s="415"/>
      <c r="O3265" s="417"/>
      <c r="P3265" s="415"/>
      <c r="Q3265" s="418"/>
      <c r="R3265" s="62"/>
      <c r="S3265" s="62"/>
      <c r="T3265" s="62"/>
      <c r="U3265" s="62"/>
      <c r="V3265" s="417"/>
      <c r="W3265" s="62"/>
      <c r="X3265" s="415"/>
      <c r="Y3265" s="417"/>
      <c r="Z3265" s="415"/>
      <c r="AA3265" s="417"/>
      <c r="AB3265" s="62"/>
      <c r="AC3265" s="62"/>
      <c r="AD3265" s="62"/>
      <c r="AE3265" s="62"/>
      <c r="AF3265" s="62"/>
      <c r="AG3265" s="62"/>
      <c r="AH3265" s="62"/>
    </row>
    <row r="3266" spans="14:34">
      <c r="N3266" s="415"/>
      <c r="O3266" s="417"/>
      <c r="P3266" s="415"/>
      <c r="Q3266" s="418"/>
      <c r="R3266" s="62"/>
      <c r="S3266" s="62"/>
      <c r="T3266" s="62"/>
      <c r="U3266" s="62"/>
      <c r="V3266" s="417"/>
      <c r="W3266" s="62"/>
      <c r="X3266" s="415"/>
      <c r="Y3266" s="417"/>
      <c r="Z3266" s="415"/>
      <c r="AA3266" s="417"/>
      <c r="AB3266" s="62"/>
      <c r="AC3266" s="62"/>
      <c r="AD3266" s="62"/>
      <c r="AE3266" s="62"/>
      <c r="AF3266" s="62"/>
      <c r="AG3266" s="62"/>
      <c r="AH3266" s="62"/>
    </row>
    <row r="3267" spans="14:34">
      <c r="N3267" s="415"/>
      <c r="O3267" s="417"/>
      <c r="P3267" s="415"/>
      <c r="Q3267" s="418"/>
      <c r="R3267" s="62"/>
      <c r="S3267" s="62"/>
      <c r="T3267" s="62"/>
      <c r="U3267" s="62"/>
      <c r="V3267" s="417"/>
      <c r="W3267" s="62"/>
      <c r="X3267" s="415"/>
      <c r="Y3267" s="417"/>
      <c r="Z3267" s="415"/>
      <c r="AA3267" s="417"/>
      <c r="AB3267" s="62"/>
      <c r="AC3267" s="62"/>
      <c r="AD3267" s="62"/>
      <c r="AE3267" s="62"/>
      <c r="AF3267" s="62"/>
      <c r="AG3267" s="62"/>
      <c r="AH3267" s="62"/>
    </row>
    <row r="3268" spans="14:34">
      <c r="N3268" s="415"/>
      <c r="O3268" s="417"/>
      <c r="P3268" s="415"/>
      <c r="Q3268" s="418"/>
      <c r="R3268" s="62"/>
      <c r="S3268" s="62"/>
      <c r="T3268" s="62"/>
      <c r="U3268" s="62"/>
      <c r="V3268" s="417"/>
      <c r="W3268" s="62"/>
      <c r="X3268" s="415"/>
      <c r="Y3268" s="417"/>
      <c r="Z3268" s="415"/>
      <c r="AA3268" s="417"/>
      <c r="AB3268" s="62"/>
      <c r="AC3268" s="62"/>
      <c r="AD3268" s="62"/>
      <c r="AE3268" s="62"/>
      <c r="AF3268" s="62"/>
      <c r="AG3268" s="62"/>
      <c r="AH3268" s="62"/>
    </row>
    <row r="3269" spans="14:34">
      <c r="N3269" s="415"/>
      <c r="O3269" s="417"/>
      <c r="P3269" s="415"/>
      <c r="Q3269" s="418"/>
      <c r="R3269" s="62"/>
      <c r="S3269" s="62"/>
      <c r="T3269" s="62"/>
      <c r="U3269" s="62"/>
      <c r="V3269" s="417"/>
      <c r="W3269" s="62"/>
      <c r="X3269" s="415"/>
      <c r="Y3269" s="417"/>
      <c r="Z3269" s="415"/>
      <c r="AA3269" s="417"/>
      <c r="AB3269" s="62"/>
      <c r="AC3269" s="62"/>
      <c r="AD3269" s="62"/>
      <c r="AE3269" s="62"/>
      <c r="AF3269" s="62"/>
      <c r="AG3269" s="62"/>
      <c r="AH3269" s="62"/>
    </row>
    <row r="3270" spans="14:34">
      <c r="N3270" s="415"/>
      <c r="O3270" s="417"/>
      <c r="P3270" s="415"/>
      <c r="Q3270" s="418"/>
      <c r="R3270" s="62"/>
      <c r="S3270" s="62"/>
      <c r="T3270" s="62"/>
      <c r="U3270" s="62"/>
      <c r="V3270" s="417"/>
      <c r="W3270" s="62"/>
      <c r="X3270" s="415"/>
      <c r="Y3270" s="417"/>
      <c r="Z3270" s="415"/>
      <c r="AA3270" s="417"/>
      <c r="AB3270" s="62"/>
      <c r="AC3270" s="62"/>
      <c r="AD3270" s="62"/>
      <c r="AE3270" s="62"/>
      <c r="AF3270" s="62"/>
      <c r="AG3270" s="62"/>
      <c r="AH3270" s="62"/>
    </row>
    <row r="3271" spans="14:34">
      <c r="N3271" s="415"/>
      <c r="O3271" s="417"/>
      <c r="P3271" s="415"/>
      <c r="Q3271" s="418"/>
      <c r="R3271" s="62"/>
      <c r="S3271" s="62"/>
      <c r="T3271" s="62"/>
      <c r="U3271" s="62"/>
      <c r="V3271" s="417"/>
      <c r="W3271" s="62"/>
      <c r="X3271" s="415"/>
      <c r="Y3271" s="417"/>
      <c r="Z3271" s="415"/>
      <c r="AA3271" s="417"/>
      <c r="AB3271" s="62"/>
      <c r="AC3271" s="62"/>
      <c r="AD3271" s="62"/>
      <c r="AE3271" s="62"/>
      <c r="AF3271" s="62"/>
      <c r="AG3271" s="62"/>
      <c r="AH3271" s="62"/>
    </row>
    <row r="3272" spans="14:34">
      <c r="N3272" s="415"/>
      <c r="O3272" s="417"/>
      <c r="P3272" s="415"/>
      <c r="Q3272" s="418"/>
      <c r="R3272" s="62"/>
      <c r="S3272" s="62"/>
      <c r="T3272" s="62"/>
      <c r="U3272" s="62"/>
      <c r="V3272" s="417"/>
      <c r="W3272" s="62"/>
      <c r="X3272" s="415"/>
      <c r="Y3272" s="417"/>
      <c r="Z3272" s="415"/>
      <c r="AA3272" s="417"/>
      <c r="AB3272" s="62"/>
      <c r="AC3272" s="62"/>
      <c r="AD3272" s="62"/>
      <c r="AE3272" s="62"/>
      <c r="AF3272" s="62"/>
      <c r="AG3272" s="62"/>
      <c r="AH3272" s="62"/>
    </row>
    <row r="3273" spans="14:34">
      <c r="N3273" s="415"/>
      <c r="O3273" s="417"/>
      <c r="P3273" s="415"/>
      <c r="Q3273" s="418"/>
      <c r="R3273" s="62"/>
      <c r="S3273" s="62"/>
      <c r="T3273" s="62"/>
      <c r="U3273" s="62"/>
      <c r="V3273" s="417"/>
      <c r="W3273" s="62"/>
      <c r="X3273" s="415"/>
      <c r="Y3273" s="417"/>
      <c r="Z3273" s="415"/>
      <c r="AA3273" s="417"/>
      <c r="AB3273" s="62"/>
      <c r="AC3273" s="62"/>
      <c r="AD3273" s="62"/>
      <c r="AE3273" s="62"/>
      <c r="AF3273" s="62"/>
      <c r="AG3273" s="62"/>
      <c r="AH3273" s="62"/>
    </row>
    <row r="3274" spans="14:34">
      <c r="N3274" s="415"/>
      <c r="O3274" s="417"/>
      <c r="P3274" s="415"/>
      <c r="Q3274" s="418"/>
      <c r="R3274" s="62"/>
      <c r="S3274" s="62"/>
      <c r="T3274" s="62"/>
      <c r="U3274" s="62"/>
      <c r="V3274" s="417"/>
      <c r="W3274" s="62"/>
      <c r="X3274" s="415"/>
      <c r="Y3274" s="417"/>
      <c r="Z3274" s="415"/>
      <c r="AA3274" s="417"/>
      <c r="AB3274" s="62"/>
      <c r="AC3274" s="62"/>
      <c r="AD3274" s="62"/>
      <c r="AE3274" s="62"/>
      <c r="AF3274" s="62"/>
      <c r="AG3274" s="62"/>
      <c r="AH3274" s="62"/>
    </row>
    <row r="3275" spans="14:34">
      <c r="N3275" s="415"/>
      <c r="O3275" s="417"/>
      <c r="P3275" s="415"/>
      <c r="Q3275" s="418"/>
      <c r="R3275" s="62"/>
      <c r="S3275" s="62"/>
      <c r="T3275" s="62"/>
      <c r="U3275" s="62"/>
      <c r="V3275" s="417"/>
      <c r="W3275" s="62"/>
      <c r="X3275" s="415"/>
      <c r="Y3275" s="417"/>
      <c r="Z3275" s="415"/>
      <c r="AA3275" s="417"/>
      <c r="AB3275" s="62"/>
      <c r="AC3275" s="62"/>
      <c r="AD3275" s="62"/>
      <c r="AE3275" s="62"/>
      <c r="AF3275" s="62"/>
      <c r="AG3275" s="62"/>
      <c r="AH3275" s="62"/>
    </row>
    <row r="3276" spans="14:34">
      <c r="N3276" s="415"/>
      <c r="O3276" s="417"/>
      <c r="P3276" s="415"/>
      <c r="Q3276" s="418"/>
      <c r="R3276" s="62"/>
      <c r="S3276" s="62"/>
      <c r="T3276" s="62"/>
      <c r="U3276" s="62"/>
      <c r="V3276" s="417"/>
      <c r="W3276" s="62"/>
      <c r="X3276" s="415"/>
      <c r="Y3276" s="417"/>
      <c r="Z3276" s="415"/>
      <c r="AA3276" s="417"/>
      <c r="AB3276" s="62"/>
      <c r="AC3276" s="62"/>
      <c r="AD3276" s="62"/>
      <c r="AE3276" s="62"/>
      <c r="AF3276" s="62"/>
      <c r="AG3276" s="62"/>
      <c r="AH3276" s="62"/>
    </row>
    <row r="3277" spans="14:34">
      <c r="N3277" s="415"/>
      <c r="O3277" s="417"/>
      <c r="P3277" s="415"/>
      <c r="Q3277" s="418"/>
      <c r="R3277" s="62"/>
      <c r="S3277" s="62"/>
      <c r="T3277" s="62"/>
      <c r="U3277" s="62"/>
      <c r="V3277" s="417"/>
      <c r="W3277" s="62"/>
      <c r="X3277" s="415"/>
      <c r="Y3277" s="417"/>
      <c r="Z3277" s="415"/>
      <c r="AA3277" s="417"/>
      <c r="AB3277" s="62"/>
      <c r="AC3277" s="62"/>
      <c r="AD3277" s="62"/>
      <c r="AE3277" s="62"/>
      <c r="AF3277" s="62"/>
      <c r="AG3277" s="62"/>
      <c r="AH3277" s="62"/>
    </row>
    <row r="3278" spans="14:34">
      <c r="N3278" s="415"/>
      <c r="O3278" s="417"/>
      <c r="P3278" s="415"/>
      <c r="Q3278" s="418"/>
      <c r="R3278" s="62"/>
      <c r="S3278" s="62"/>
      <c r="T3278" s="62"/>
      <c r="U3278" s="62"/>
      <c r="V3278" s="417"/>
      <c r="W3278" s="62"/>
      <c r="X3278" s="415"/>
      <c r="Y3278" s="417"/>
      <c r="Z3278" s="415"/>
      <c r="AA3278" s="417"/>
      <c r="AB3278" s="62"/>
      <c r="AC3278" s="62"/>
      <c r="AD3278" s="62"/>
      <c r="AE3278" s="62"/>
      <c r="AF3278" s="62"/>
      <c r="AG3278" s="62"/>
      <c r="AH3278" s="62"/>
    </row>
    <row r="3279" spans="14:34">
      <c r="N3279" s="415"/>
      <c r="O3279" s="417"/>
      <c r="P3279" s="415"/>
      <c r="Q3279" s="418"/>
      <c r="R3279" s="62"/>
      <c r="S3279" s="62"/>
      <c r="T3279" s="62"/>
      <c r="U3279" s="62"/>
      <c r="V3279" s="417"/>
      <c r="W3279" s="62"/>
      <c r="X3279" s="415"/>
      <c r="Y3279" s="417"/>
      <c r="Z3279" s="415"/>
      <c r="AA3279" s="417"/>
      <c r="AB3279" s="62"/>
      <c r="AC3279" s="62"/>
      <c r="AD3279" s="62"/>
      <c r="AE3279" s="62"/>
      <c r="AF3279" s="62"/>
      <c r="AG3279" s="62"/>
      <c r="AH3279" s="62"/>
    </row>
    <row r="3280" spans="14:34">
      <c r="N3280" s="415"/>
      <c r="O3280" s="417"/>
      <c r="P3280" s="415"/>
      <c r="Q3280" s="418"/>
      <c r="R3280" s="62"/>
      <c r="S3280" s="62"/>
      <c r="T3280" s="62"/>
      <c r="U3280" s="62"/>
      <c r="V3280" s="417"/>
      <c r="W3280" s="62"/>
      <c r="X3280" s="415"/>
      <c r="Y3280" s="417"/>
      <c r="Z3280" s="415"/>
      <c r="AA3280" s="417"/>
      <c r="AB3280" s="62"/>
      <c r="AC3280" s="62"/>
      <c r="AD3280" s="62"/>
      <c r="AE3280" s="62"/>
      <c r="AF3280" s="62"/>
      <c r="AG3280" s="62"/>
      <c r="AH3280" s="62"/>
    </row>
    <row r="3281" spans="14:34">
      <c r="N3281" s="415"/>
      <c r="O3281" s="417"/>
      <c r="P3281" s="415"/>
      <c r="Q3281" s="418"/>
      <c r="R3281" s="62"/>
      <c r="S3281" s="62"/>
      <c r="T3281" s="62"/>
      <c r="U3281" s="62"/>
      <c r="V3281" s="417"/>
      <c r="W3281" s="62"/>
      <c r="X3281" s="415"/>
      <c r="Y3281" s="417"/>
      <c r="Z3281" s="415"/>
      <c r="AA3281" s="417"/>
      <c r="AB3281" s="62"/>
      <c r="AC3281" s="62"/>
      <c r="AD3281" s="62"/>
      <c r="AE3281" s="62"/>
      <c r="AF3281" s="62"/>
      <c r="AG3281" s="62"/>
      <c r="AH3281" s="62"/>
    </row>
    <row r="3282" spans="14:34">
      <c r="N3282" s="415"/>
      <c r="O3282" s="417"/>
      <c r="P3282" s="415"/>
      <c r="Q3282" s="418"/>
      <c r="R3282" s="62"/>
      <c r="S3282" s="62"/>
      <c r="T3282" s="62"/>
      <c r="U3282" s="62"/>
      <c r="V3282" s="417"/>
      <c r="W3282" s="62"/>
      <c r="X3282" s="415"/>
      <c r="Y3282" s="417"/>
      <c r="Z3282" s="415"/>
      <c r="AA3282" s="417"/>
      <c r="AB3282" s="62"/>
      <c r="AC3282" s="62"/>
      <c r="AD3282" s="62"/>
      <c r="AE3282" s="62"/>
      <c r="AF3282" s="62"/>
      <c r="AG3282" s="62"/>
      <c r="AH3282" s="62"/>
    </row>
    <row r="3283" spans="14:34">
      <c r="N3283" s="415"/>
      <c r="O3283" s="417"/>
      <c r="P3283" s="415"/>
      <c r="Q3283" s="418"/>
      <c r="R3283" s="62"/>
      <c r="S3283" s="62"/>
      <c r="T3283" s="62"/>
      <c r="U3283" s="62"/>
      <c r="V3283" s="417"/>
      <c r="W3283" s="62"/>
      <c r="X3283" s="415"/>
      <c r="Y3283" s="417"/>
      <c r="Z3283" s="415"/>
      <c r="AA3283" s="417"/>
      <c r="AB3283" s="62"/>
      <c r="AC3283" s="62"/>
      <c r="AD3283" s="62"/>
      <c r="AE3283" s="62"/>
      <c r="AF3283" s="62"/>
      <c r="AG3283" s="62"/>
      <c r="AH3283" s="62"/>
    </row>
    <row r="3284" spans="14:34">
      <c r="N3284" s="415"/>
      <c r="O3284" s="417"/>
      <c r="P3284" s="415"/>
      <c r="Q3284" s="418"/>
      <c r="R3284" s="62"/>
      <c r="S3284" s="62"/>
      <c r="T3284" s="62"/>
      <c r="U3284" s="62"/>
      <c r="V3284" s="417"/>
      <c r="W3284" s="62"/>
      <c r="X3284" s="415"/>
      <c r="Y3284" s="417"/>
      <c r="Z3284" s="415"/>
      <c r="AA3284" s="417"/>
      <c r="AB3284" s="62"/>
      <c r="AC3284" s="62"/>
      <c r="AD3284" s="62"/>
      <c r="AE3284" s="62"/>
      <c r="AF3284" s="62"/>
      <c r="AG3284" s="62"/>
      <c r="AH3284" s="62"/>
    </row>
    <row r="3285" spans="14:34">
      <c r="N3285" s="415"/>
      <c r="O3285" s="417"/>
      <c r="P3285" s="415"/>
      <c r="Q3285" s="418"/>
      <c r="R3285" s="62"/>
      <c r="S3285" s="62"/>
      <c r="T3285" s="62"/>
      <c r="U3285" s="62"/>
      <c r="V3285" s="417"/>
      <c r="W3285" s="62"/>
      <c r="X3285" s="415"/>
      <c r="Y3285" s="417"/>
      <c r="Z3285" s="415"/>
      <c r="AA3285" s="417"/>
      <c r="AB3285" s="62"/>
      <c r="AC3285" s="62"/>
      <c r="AD3285" s="62"/>
      <c r="AE3285" s="62"/>
      <c r="AF3285" s="62"/>
      <c r="AG3285" s="62"/>
      <c r="AH3285" s="62"/>
    </row>
    <row r="3286" spans="14:34">
      <c r="N3286" s="415"/>
      <c r="O3286" s="417"/>
      <c r="P3286" s="415"/>
      <c r="Q3286" s="418"/>
      <c r="R3286" s="62"/>
      <c r="S3286" s="62"/>
      <c r="T3286" s="62"/>
      <c r="U3286" s="62"/>
      <c r="V3286" s="417"/>
      <c r="W3286" s="62"/>
      <c r="X3286" s="415"/>
      <c r="Y3286" s="417"/>
      <c r="Z3286" s="415"/>
      <c r="AA3286" s="417"/>
      <c r="AB3286" s="62"/>
      <c r="AC3286" s="62"/>
      <c r="AD3286" s="62"/>
      <c r="AE3286" s="62"/>
      <c r="AF3286" s="62"/>
      <c r="AG3286" s="62"/>
      <c r="AH3286" s="62"/>
    </row>
    <row r="3287" spans="14:34">
      <c r="N3287" s="415"/>
      <c r="O3287" s="417"/>
      <c r="P3287" s="415"/>
      <c r="Q3287" s="418"/>
      <c r="R3287" s="62"/>
      <c r="S3287" s="62"/>
      <c r="T3287" s="62"/>
      <c r="U3287" s="62"/>
      <c r="V3287" s="417"/>
      <c r="W3287" s="62"/>
      <c r="X3287" s="415"/>
      <c r="Y3287" s="417"/>
      <c r="Z3287" s="415"/>
      <c r="AA3287" s="417"/>
      <c r="AB3287" s="62"/>
      <c r="AC3287" s="62"/>
      <c r="AD3287" s="62"/>
      <c r="AE3287" s="62"/>
      <c r="AF3287" s="62"/>
      <c r="AG3287" s="62"/>
      <c r="AH3287" s="62"/>
    </row>
    <row r="3288" spans="14:34">
      <c r="N3288" s="415"/>
      <c r="O3288" s="417"/>
      <c r="P3288" s="415"/>
      <c r="Q3288" s="418"/>
      <c r="R3288" s="62"/>
      <c r="S3288" s="62"/>
      <c r="T3288" s="62"/>
      <c r="U3288" s="62"/>
      <c r="V3288" s="417"/>
      <c r="W3288" s="62"/>
      <c r="X3288" s="415"/>
      <c r="Y3288" s="417"/>
      <c r="Z3288" s="415"/>
      <c r="AA3288" s="417"/>
      <c r="AB3288" s="62"/>
      <c r="AC3288" s="62"/>
      <c r="AD3288" s="62"/>
      <c r="AE3288" s="62"/>
      <c r="AF3288" s="62"/>
      <c r="AG3288" s="62"/>
      <c r="AH3288" s="62"/>
    </row>
    <row r="3289" spans="14:34">
      <c r="N3289" s="415"/>
      <c r="O3289" s="417"/>
      <c r="P3289" s="415"/>
      <c r="Q3289" s="418"/>
      <c r="R3289" s="62"/>
      <c r="S3289" s="62"/>
      <c r="T3289" s="62"/>
      <c r="U3289" s="62"/>
      <c r="V3289" s="417"/>
      <c r="W3289" s="62"/>
      <c r="X3289" s="415"/>
      <c r="Y3289" s="417"/>
      <c r="Z3289" s="415"/>
      <c r="AA3289" s="417"/>
      <c r="AB3289" s="62"/>
      <c r="AC3289" s="62"/>
      <c r="AD3289" s="62"/>
      <c r="AE3289" s="62"/>
      <c r="AF3289" s="62"/>
      <c r="AG3289" s="62"/>
      <c r="AH3289" s="62"/>
    </row>
    <row r="3290" spans="14:34">
      <c r="N3290" s="415"/>
      <c r="O3290" s="417"/>
      <c r="P3290" s="415"/>
      <c r="Q3290" s="418"/>
      <c r="R3290" s="62"/>
      <c r="S3290" s="62"/>
      <c r="T3290" s="62"/>
      <c r="U3290" s="62"/>
      <c r="V3290" s="417"/>
      <c r="W3290" s="62"/>
      <c r="X3290" s="415"/>
      <c r="Y3290" s="417"/>
      <c r="Z3290" s="415"/>
      <c r="AA3290" s="417"/>
      <c r="AB3290" s="62"/>
      <c r="AC3290" s="62"/>
      <c r="AD3290" s="62"/>
      <c r="AE3290" s="62"/>
      <c r="AF3290" s="62"/>
      <c r="AG3290" s="62"/>
      <c r="AH3290" s="62"/>
    </row>
    <row r="3291" spans="14:34">
      <c r="N3291" s="415"/>
      <c r="O3291" s="417"/>
      <c r="P3291" s="415"/>
      <c r="Q3291" s="418"/>
      <c r="R3291" s="62"/>
      <c r="S3291" s="62"/>
      <c r="T3291" s="62"/>
      <c r="U3291" s="62"/>
      <c r="V3291" s="417"/>
      <c r="W3291" s="62"/>
      <c r="X3291" s="415"/>
      <c r="Y3291" s="417"/>
      <c r="Z3291" s="415"/>
      <c r="AA3291" s="417"/>
      <c r="AB3291" s="62"/>
      <c r="AC3291" s="62"/>
      <c r="AD3291" s="62"/>
      <c r="AE3291" s="62"/>
      <c r="AF3291" s="62"/>
      <c r="AG3291" s="62"/>
      <c r="AH3291" s="62"/>
    </row>
    <row r="3292" spans="14:34">
      <c r="N3292" s="415"/>
      <c r="O3292" s="417"/>
      <c r="P3292" s="415"/>
      <c r="Q3292" s="418"/>
      <c r="R3292" s="62"/>
      <c r="S3292" s="62"/>
      <c r="T3292" s="62"/>
      <c r="U3292" s="62"/>
      <c r="V3292" s="417"/>
      <c r="W3292" s="62"/>
      <c r="X3292" s="415"/>
      <c r="Y3292" s="417"/>
      <c r="Z3292" s="415"/>
      <c r="AA3292" s="417"/>
      <c r="AB3292" s="62"/>
      <c r="AC3292" s="62"/>
      <c r="AD3292" s="62"/>
      <c r="AE3292" s="62"/>
      <c r="AF3292" s="62"/>
      <c r="AG3292" s="62"/>
      <c r="AH3292" s="62"/>
    </row>
    <row r="3293" spans="14:34">
      <c r="N3293" s="415"/>
      <c r="O3293" s="417"/>
      <c r="P3293" s="415"/>
      <c r="Q3293" s="418"/>
      <c r="R3293" s="62"/>
      <c r="S3293" s="62"/>
      <c r="T3293" s="62"/>
      <c r="U3293" s="62"/>
      <c r="V3293" s="417"/>
      <c r="W3293" s="62"/>
      <c r="X3293" s="415"/>
      <c r="Y3293" s="417"/>
      <c r="Z3293" s="415"/>
      <c r="AA3293" s="417"/>
      <c r="AB3293" s="62"/>
      <c r="AC3293" s="62"/>
      <c r="AD3293" s="62"/>
      <c r="AE3293" s="62"/>
      <c r="AF3293" s="62"/>
      <c r="AG3293" s="62"/>
      <c r="AH3293" s="62"/>
    </row>
    <row r="3294" spans="14:34">
      <c r="N3294" s="415"/>
      <c r="O3294" s="417"/>
      <c r="P3294" s="415"/>
      <c r="Q3294" s="418"/>
      <c r="R3294" s="62"/>
      <c r="S3294" s="62"/>
      <c r="T3294" s="62"/>
      <c r="U3294" s="62"/>
      <c r="V3294" s="417"/>
      <c r="W3294" s="62"/>
      <c r="X3294" s="415"/>
      <c r="Y3294" s="417"/>
      <c r="Z3294" s="415"/>
      <c r="AA3294" s="417"/>
      <c r="AB3294" s="62"/>
      <c r="AC3294" s="62"/>
      <c r="AD3294" s="62"/>
      <c r="AE3294" s="62"/>
      <c r="AF3294" s="62"/>
      <c r="AG3294" s="62"/>
      <c r="AH3294" s="62"/>
    </row>
    <row r="3295" spans="14:34">
      <c r="N3295" s="415"/>
      <c r="O3295" s="417"/>
      <c r="P3295" s="415"/>
      <c r="Q3295" s="418"/>
      <c r="R3295" s="62"/>
      <c r="S3295" s="62"/>
      <c r="T3295" s="62"/>
      <c r="U3295" s="62"/>
      <c r="V3295" s="417"/>
      <c r="W3295" s="62"/>
      <c r="X3295" s="415"/>
      <c r="Y3295" s="417"/>
      <c r="Z3295" s="415"/>
      <c r="AA3295" s="417"/>
      <c r="AB3295" s="62"/>
      <c r="AC3295" s="62"/>
      <c r="AD3295" s="62"/>
      <c r="AE3295" s="62"/>
      <c r="AF3295" s="62"/>
      <c r="AG3295" s="62"/>
      <c r="AH3295" s="62"/>
    </row>
    <row r="3296" spans="14:34">
      <c r="N3296" s="415"/>
      <c r="O3296" s="417"/>
      <c r="P3296" s="415"/>
      <c r="Q3296" s="418"/>
      <c r="R3296" s="62"/>
      <c r="S3296" s="62"/>
      <c r="T3296" s="62"/>
      <c r="U3296" s="62"/>
      <c r="V3296" s="417"/>
      <c r="W3296" s="62"/>
      <c r="X3296" s="415"/>
      <c r="Y3296" s="417"/>
      <c r="Z3296" s="415"/>
      <c r="AA3296" s="417"/>
      <c r="AB3296" s="62"/>
      <c r="AC3296" s="62"/>
      <c r="AD3296" s="62"/>
      <c r="AE3296" s="62"/>
      <c r="AF3296" s="62"/>
      <c r="AG3296" s="62"/>
      <c r="AH3296" s="62"/>
    </row>
    <row r="3297" spans="14:34">
      <c r="N3297" s="415"/>
      <c r="O3297" s="417"/>
      <c r="P3297" s="415"/>
      <c r="Q3297" s="418"/>
      <c r="R3297" s="62"/>
      <c r="S3297" s="62"/>
      <c r="T3297" s="62"/>
      <c r="U3297" s="62"/>
      <c r="V3297" s="417"/>
      <c r="W3297" s="62"/>
      <c r="X3297" s="415"/>
      <c r="Y3297" s="417"/>
      <c r="Z3297" s="415"/>
      <c r="AA3297" s="417"/>
      <c r="AB3297" s="62"/>
      <c r="AC3297" s="62"/>
      <c r="AD3297" s="62"/>
      <c r="AE3297" s="62"/>
      <c r="AF3297" s="62"/>
      <c r="AG3297" s="62"/>
      <c r="AH3297" s="62"/>
    </row>
    <row r="3298" spans="14:34">
      <c r="N3298" s="415"/>
      <c r="O3298" s="417"/>
      <c r="P3298" s="415"/>
      <c r="Q3298" s="418"/>
      <c r="R3298" s="62"/>
      <c r="S3298" s="62"/>
      <c r="T3298" s="62"/>
      <c r="U3298" s="62"/>
      <c r="V3298" s="417"/>
      <c r="W3298" s="62"/>
      <c r="X3298" s="415"/>
      <c r="Y3298" s="417"/>
      <c r="Z3298" s="415"/>
      <c r="AA3298" s="417"/>
      <c r="AB3298" s="62"/>
      <c r="AC3298" s="62"/>
      <c r="AD3298" s="62"/>
      <c r="AE3298" s="62"/>
      <c r="AF3298" s="62"/>
      <c r="AG3298" s="62"/>
      <c r="AH3298" s="62"/>
    </row>
    <row r="3299" spans="14:34">
      <c r="N3299" s="415"/>
      <c r="O3299" s="417"/>
      <c r="P3299" s="415"/>
      <c r="Q3299" s="418"/>
      <c r="R3299" s="62"/>
      <c r="S3299" s="62"/>
      <c r="T3299" s="62"/>
      <c r="U3299" s="62"/>
      <c r="V3299" s="417"/>
      <c r="W3299" s="62"/>
      <c r="X3299" s="415"/>
      <c r="Y3299" s="417"/>
      <c r="Z3299" s="415"/>
      <c r="AA3299" s="417"/>
      <c r="AB3299" s="62"/>
      <c r="AC3299" s="62"/>
      <c r="AD3299" s="62"/>
      <c r="AE3299" s="62"/>
      <c r="AF3299" s="62"/>
      <c r="AG3299" s="62"/>
      <c r="AH3299" s="62"/>
    </row>
    <row r="3300" spans="14:34">
      <c r="N3300" s="415"/>
      <c r="O3300" s="417"/>
      <c r="P3300" s="415"/>
      <c r="Q3300" s="418"/>
      <c r="R3300" s="62"/>
      <c r="S3300" s="62"/>
      <c r="T3300" s="62"/>
      <c r="U3300" s="62"/>
      <c r="V3300" s="417"/>
      <c r="W3300" s="62"/>
      <c r="X3300" s="415"/>
      <c r="Y3300" s="417"/>
      <c r="Z3300" s="415"/>
      <c r="AA3300" s="417"/>
      <c r="AB3300" s="62"/>
      <c r="AC3300" s="62"/>
      <c r="AD3300" s="62"/>
      <c r="AE3300" s="62"/>
      <c r="AF3300" s="62"/>
      <c r="AG3300" s="62"/>
      <c r="AH3300" s="62"/>
    </row>
    <row r="3301" spans="14:34">
      <c r="N3301" s="415"/>
      <c r="O3301" s="417"/>
      <c r="P3301" s="415"/>
      <c r="Q3301" s="418"/>
      <c r="R3301" s="62"/>
      <c r="S3301" s="62"/>
      <c r="T3301" s="62"/>
      <c r="U3301" s="62"/>
      <c r="V3301" s="417"/>
      <c r="W3301" s="62"/>
      <c r="X3301" s="415"/>
      <c r="Y3301" s="417"/>
      <c r="Z3301" s="415"/>
      <c r="AA3301" s="417"/>
      <c r="AB3301" s="62"/>
      <c r="AC3301" s="62"/>
      <c r="AD3301" s="62"/>
      <c r="AE3301" s="62"/>
      <c r="AF3301" s="62"/>
      <c r="AG3301" s="62"/>
      <c r="AH3301" s="62"/>
    </row>
    <row r="3302" spans="14:34">
      <c r="N3302" s="415"/>
      <c r="O3302" s="417"/>
      <c r="P3302" s="415"/>
      <c r="Q3302" s="418"/>
      <c r="R3302" s="62"/>
      <c r="S3302" s="62"/>
      <c r="T3302" s="62"/>
      <c r="U3302" s="62"/>
      <c r="V3302" s="417"/>
      <c r="W3302" s="62"/>
      <c r="X3302" s="415"/>
      <c r="Y3302" s="417"/>
      <c r="Z3302" s="415"/>
      <c r="AA3302" s="417"/>
      <c r="AB3302" s="62"/>
      <c r="AC3302" s="62"/>
      <c r="AD3302" s="62"/>
      <c r="AE3302" s="62"/>
      <c r="AF3302" s="62"/>
      <c r="AG3302" s="62"/>
      <c r="AH3302" s="62"/>
    </row>
    <row r="3303" spans="14:34">
      <c r="N3303" s="415"/>
      <c r="O3303" s="417"/>
      <c r="P3303" s="415"/>
      <c r="Q3303" s="418"/>
      <c r="R3303" s="62"/>
      <c r="S3303" s="62"/>
      <c r="T3303" s="62"/>
      <c r="U3303" s="62"/>
      <c r="V3303" s="417"/>
      <c r="W3303" s="62"/>
      <c r="X3303" s="415"/>
      <c r="Y3303" s="417"/>
      <c r="Z3303" s="415"/>
      <c r="AA3303" s="417"/>
      <c r="AB3303" s="62"/>
      <c r="AC3303" s="62"/>
      <c r="AD3303" s="62"/>
      <c r="AE3303" s="62"/>
      <c r="AF3303" s="62"/>
      <c r="AG3303" s="62"/>
      <c r="AH3303" s="62"/>
    </row>
    <row r="3304" spans="14:34">
      <c r="N3304" s="415"/>
      <c r="O3304" s="417"/>
      <c r="P3304" s="415"/>
      <c r="Q3304" s="418"/>
      <c r="R3304" s="62"/>
      <c r="S3304" s="62"/>
      <c r="T3304" s="62"/>
      <c r="U3304" s="62"/>
      <c r="V3304" s="417"/>
      <c r="W3304" s="62"/>
      <c r="X3304" s="415"/>
      <c r="Y3304" s="417"/>
      <c r="Z3304" s="415"/>
      <c r="AA3304" s="417"/>
      <c r="AB3304" s="62"/>
      <c r="AC3304" s="62"/>
      <c r="AD3304" s="62"/>
      <c r="AE3304" s="62"/>
      <c r="AF3304" s="62"/>
      <c r="AG3304" s="62"/>
      <c r="AH3304" s="62"/>
    </row>
    <row r="3305" spans="14:34">
      <c r="N3305" s="415"/>
      <c r="O3305" s="417"/>
      <c r="P3305" s="415"/>
      <c r="Q3305" s="418"/>
      <c r="R3305" s="62"/>
      <c r="S3305" s="62"/>
      <c r="T3305" s="62"/>
      <c r="U3305" s="62"/>
      <c r="V3305" s="417"/>
      <c r="W3305" s="62"/>
      <c r="X3305" s="415"/>
      <c r="Y3305" s="417"/>
      <c r="Z3305" s="415"/>
      <c r="AA3305" s="417"/>
      <c r="AB3305" s="62"/>
      <c r="AC3305" s="62"/>
      <c r="AD3305" s="62"/>
      <c r="AE3305" s="62"/>
      <c r="AF3305" s="62"/>
      <c r="AG3305" s="62"/>
      <c r="AH3305" s="62"/>
    </row>
    <row r="3306" spans="14:34">
      <c r="N3306" s="415"/>
      <c r="O3306" s="417"/>
      <c r="P3306" s="415"/>
      <c r="Q3306" s="418"/>
      <c r="R3306" s="62"/>
      <c r="S3306" s="62"/>
      <c r="T3306" s="62"/>
      <c r="U3306" s="62"/>
      <c r="V3306" s="417"/>
      <c r="W3306" s="62"/>
      <c r="X3306" s="415"/>
      <c r="Y3306" s="417"/>
      <c r="Z3306" s="415"/>
      <c r="AA3306" s="417"/>
      <c r="AB3306" s="62"/>
      <c r="AC3306" s="62"/>
      <c r="AD3306" s="62"/>
      <c r="AE3306" s="62"/>
      <c r="AF3306" s="62"/>
      <c r="AG3306" s="62"/>
      <c r="AH3306" s="62"/>
    </row>
    <row r="3307" spans="14:34">
      <c r="N3307" s="415"/>
      <c r="O3307" s="417"/>
      <c r="P3307" s="415"/>
      <c r="Q3307" s="418"/>
      <c r="R3307" s="62"/>
      <c r="S3307" s="62"/>
      <c r="T3307" s="62"/>
      <c r="U3307" s="62"/>
      <c r="V3307" s="417"/>
      <c r="W3307" s="62"/>
      <c r="X3307" s="415"/>
      <c r="Y3307" s="417"/>
      <c r="Z3307" s="415"/>
      <c r="AA3307" s="417"/>
      <c r="AB3307" s="62"/>
      <c r="AC3307" s="62"/>
      <c r="AD3307" s="62"/>
      <c r="AE3307" s="62"/>
      <c r="AF3307" s="62"/>
      <c r="AG3307" s="62"/>
      <c r="AH3307" s="62"/>
    </row>
    <row r="3308" spans="14:34">
      <c r="N3308" s="415"/>
      <c r="O3308" s="417"/>
      <c r="P3308" s="415"/>
      <c r="Q3308" s="418"/>
      <c r="R3308" s="62"/>
      <c r="S3308" s="62"/>
      <c r="T3308" s="62"/>
      <c r="U3308" s="62"/>
      <c r="V3308" s="417"/>
      <c r="W3308" s="62"/>
      <c r="X3308" s="415"/>
      <c r="Y3308" s="417"/>
      <c r="Z3308" s="415"/>
      <c r="AA3308" s="417"/>
      <c r="AB3308" s="62"/>
      <c r="AC3308" s="62"/>
      <c r="AD3308" s="62"/>
      <c r="AE3308" s="62"/>
      <c r="AF3308" s="62"/>
      <c r="AG3308" s="62"/>
      <c r="AH3308" s="62"/>
    </row>
    <row r="3309" spans="14:34">
      <c r="N3309" s="415"/>
      <c r="O3309" s="417"/>
      <c r="P3309" s="415"/>
      <c r="Q3309" s="418"/>
      <c r="R3309" s="62"/>
      <c r="S3309" s="62"/>
      <c r="T3309" s="62"/>
      <c r="U3309" s="62"/>
      <c r="V3309" s="417"/>
      <c r="W3309" s="62"/>
      <c r="X3309" s="415"/>
      <c r="Y3309" s="417"/>
      <c r="Z3309" s="415"/>
      <c r="AA3309" s="417"/>
      <c r="AB3309" s="62"/>
      <c r="AC3309" s="62"/>
      <c r="AD3309" s="62"/>
      <c r="AE3309" s="62"/>
      <c r="AF3309" s="62"/>
      <c r="AG3309" s="62"/>
      <c r="AH3309" s="62"/>
    </row>
    <row r="3310" spans="14:34">
      <c r="N3310" s="415"/>
      <c r="O3310" s="417"/>
      <c r="P3310" s="415"/>
      <c r="Q3310" s="418"/>
      <c r="R3310" s="62"/>
      <c r="S3310" s="62"/>
      <c r="T3310" s="62"/>
      <c r="U3310" s="62"/>
      <c r="V3310" s="417"/>
      <c r="W3310" s="62"/>
      <c r="X3310" s="415"/>
      <c r="Y3310" s="417"/>
      <c r="Z3310" s="415"/>
      <c r="AA3310" s="417"/>
      <c r="AB3310" s="62"/>
      <c r="AC3310" s="62"/>
      <c r="AD3310" s="62"/>
      <c r="AE3310" s="62"/>
      <c r="AF3310" s="62"/>
      <c r="AG3310" s="62"/>
      <c r="AH3310" s="62"/>
    </row>
    <row r="3311" spans="14:34">
      <c r="N3311" s="415"/>
      <c r="O3311" s="417"/>
      <c r="P3311" s="415"/>
      <c r="Q3311" s="418"/>
      <c r="R3311" s="62"/>
      <c r="S3311" s="62"/>
      <c r="T3311" s="62"/>
      <c r="U3311" s="62"/>
      <c r="V3311" s="417"/>
      <c r="W3311" s="62"/>
      <c r="X3311" s="415"/>
      <c r="Y3311" s="417"/>
      <c r="Z3311" s="415"/>
      <c r="AA3311" s="417"/>
      <c r="AB3311" s="62"/>
      <c r="AC3311" s="62"/>
      <c r="AD3311" s="62"/>
      <c r="AE3311" s="62"/>
      <c r="AF3311" s="62"/>
      <c r="AG3311" s="62"/>
      <c r="AH3311" s="62"/>
    </row>
    <row r="3312" spans="14:34">
      <c r="N3312" s="415"/>
      <c r="O3312" s="417"/>
      <c r="P3312" s="415"/>
      <c r="Q3312" s="418"/>
      <c r="R3312" s="62"/>
      <c r="S3312" s="62"/>
      <c r="T3312" s="62"/>
      <c r="U3312" s="62"/>
      <c r="V3312" s="417"/>
      <c r="W3312" s="62"/>
      <c r="X3312" s="415"/>
      <c r="Y3312" s="417"/>
      <c r="Z3312" s="415"/>
      <c r="AA3312" s="417"/>
      <c r="AB3312" s="62"/>
      <c r="AC3312" s="62"/>
      <c r="AD3312" s="62"/>
      <c r="AE3312" s="62"/>
      <c r="AF3312" s="62"/>
      <c r="AG3312" s="62"/>
      <c r="AH3312" s="62"/>
    </row>
    <row r="3313" spans="14:34">
      <c r="N3313" s="415"/>
      <c r="O3313" s="417"/>
      <c r="P3313" s="415"/>
      <c r="Q3313" s="418"/>
      <c r="R3313" s="62"/>
      <c r="S3313" s="62"/>
      <c r="T3313" s="62"/>
      <c r="U3313" s="62"/>
      <c r="V3313" s="417"/>
      <c r="W3313" s="62"/>
      <c r="X3313" s="415"/>
      <c r="Y3313" s="417"/>
      <c r="Z3313" s="415"/>
      <c r="AA3313" s="417"/>
      <c r="AB3313" s="62"/>
      <c r="AC3313" s="62"/>
      <c r="AD3313" s="62"/>
      <c r="AE3313" s="62"/>
      <c r="AF3313" s="62"/>
      <c r="AG3313" s="62"/>
      <c r="AH3313" s="62"/>
    </row>
    <row r="3314" spans="14:34">
      <c r="N3314" s="415"/>
      <c r="O3314" s="417"/>
      <c r="P3314" s="415"/>
      <c r="Q3314" s="418"/>
      <c r="R3314" s="62"/>
      <c r="S3314" s="62"/>
      <c r="T3314" s="62"/>
      <c r="U3314" s="62"/>
      <c r="V3314" s="417"/>
      <c r="W3314" s="62"/>
      <c r="X3314" s="415"/>
      <c r="Y3314" s="417"/>
      <c r="Z3314" s="415"/>
      <c r="AA3314" s="417"/>
      <c r="AB3314" s="62"/>
      <c r="AC3314" s="62"/>
      <c r="AD3314" s="62"/>
      <c r="AE3314" s="62"/>
      <c r="AF3314" s="62"/>
      <c r="AG3314" s="62"/>
      <c r="AH3314" s="62"/>
    </row>
    <row r="3315" spans="14:34">
      <c r="N3315" s="415"/>
      <c r="O3315" s="417"/>
      <c r="P3315" s="415"/>
      <c r="Q3315" s="418"/>
      <c r="R3315" s="62"/>
      <c r="S3315" s="62"/>
      <c r="T3315" s="62"/>
      <c r="U3315" s="62"/>
      <c r="V3315" s="417"/>
      <c r="W3315" s="62"/>
      <c r="X3315" s="415"/>
      <c r="Y3315" s="417"/>
      <c r="Z3315" s="415"/>
      <c r="AA3315" s="417"/>
      <c r="AB3315" s="62"/>
      <c r="AC3315" s="62"/>
      <c r="AD3315" s="62"/>
      <c r="AE3315" s="62"/>
      <c r="AF3315" s="62"/>
      <c r="AG3315" s="62"/>
      <c r="AH3315" s="62"/>
    </row>
    <row r="3316" spans="14:34">
      <c r="N3316" s="415"/>
      <c r="O3316" s="417"/>
      <c r="P3316" s="415"/>
      <c r="Q3316" s="418"/>
      <c r="R3316" s="62"/>
      <c r="S3316" s="62"/>
      <c r="T3316" s="62"/>
      <c r="U3316" s="62"/>
      <c r="V3316" s="417"/>
      <c r="W3316" s="62"/>
      <c r="X3316" s="415"/>
      <c r="Y3316" s="417"/>
      <c r="Z3316" s="415"/>
      <c r="AA3316" s="417"/>
      <c r="AB3316" s="62"/>
      <c r="AC3316" s="62"/>
      <c r="AD3316" s="62"/>
      <c r="AE3316" s="62"/>
      <c r="AF3316" s="62"/>
      <c r="AG3316" s="62"/>
      <c r="AH3316" s="62"/>
    </row>
    <row r="3317" spans="14:34">
      <c r="N3317" s="415"/>
      <c r="O3317" s="417"/>
      <c r="P3317" s="415"/>
      <c r="Q3317" s="418"/>
      <c r="R3317" s="62"/>
      <c r="S3317" s="62"/>
      <c r="T3317" s="62"/>
      <c r="U3317" s="62"/>
      <c r="V3317" s="417"/>
      <c r="W3317" s="62"/>
      <c r="X3317" s="415"/>
      <c r="Y3317" s="417"/>
      <c r="Z3317" s="415"/>
      <c r="AA3317" s="417"/>
      <c r="AB3317" s="62"/>
      <c r="AC3317" s="62"/>
      <c r="AD3317" s="62"/>
      <c r="AE3317" s="62"/>
      <c r="AF3317" s="62"/>
      <c r="AG3317" s="62"/>
      <c r="AH3317" s="62"/>
    </row>
    <row r="3318" spans="14:34">
      <c r="N3318" s="415"/>
      <c r="O3318" s="417"/>
      <c r="P3318" s="415"/>
      <c r="Q3318" s="418"/>
      <c r="R3318" s="62"/>
      <c r="S3318" s="62"/>
      <c r="T3318" s="62"/>
      <c r="U3318" s="62"/>
      <c r="V3318" s="417"/>
      <c r="W3318" s="62"/>
      <c r="X3318" s="415"/>
      <c r="Y3318" s="417"/>
      <c r="Z3318" s="415"/>
      <c r="AA3318" s="417"/>
      <c r="AB3318" s="62"/>
      <c r="AC3318" s="62"/>
      <c r="AD3318" s="62"/>
      <c r="AE3318" s="62"/>
      <c r="AF3318" s="62"/>
      <c r="AG3318" s="62"/>
      <c r="AH3318" s="62"/>
    </row>
    <row r="3319" spans="14:34">
      <c r="N3319" s="415"/>
      <c r="O3319" s="417"/>
      <c r="P3319" s="415"/>
      <c r="Q3319" s="418"/>
      <c r="R3319" s="62"/>
      <c r="S3319" s="62"/>
      <c r="T3319" s="62"/>
      <c r="U3319" s="62"/>
      <c r="V3319" s="417"/>
      <c r="W3319" s="62"/>
      <c r="X3319" s="415"/>
      <c r="Y3319" s="417"/>
      <c r="Z3319" s="415"/>
      <c r="AA3319" s="417"/>
      <c r="AB3319" s="62"/>
      <c r="AC3319" s="62"/>
      <c r="AD3319" s="62"/>
      <c r="AE3319" s="62"/>
      <c r="AF3319" s="62"/>
      <c r="AG3319" s="62"/>
      <c r="AH3319" s="62"/>
    </row>
    <row r="3320" spans="14:34">
      <c r="N3320" s="415"/>
      <c r="O3320" s="417"/>
      <c r="P3320" s="415"/>
      <c r="Q3320" s="418"/>
      <c r="R3320" s="62"/>
      <c r="S3320" s="62"/>
      <c r="T3320" s="62"/>
      <c r="U3320" s="62"/>
      <c r="V3320" s="417"/>
      <c r="W3320" s="62"/>
      <c r="X3320" s="415"/>
      <c r="Y3320" s="417"/>
      <c r="Z3320" s="415"/>
      <c r="AA3320" s="417"/>
      <c r="AB3320" s="62"/>
      <c r="AC3320" s="62"/>
      <c r="AD3320" s="62"/>
      <c r="AE3320" s="62"/>
      <c r="AF3320" s="62"/>
      <c r="AG3320" s="62"/>
      <c r="AH3320" s="62"/>
    </row>
    <row r="3321" spans="14:34">
      <c r="N3321" s="415"/>
      <c r="O3321" s="417"/>
      <c r="P3321" s="415"/>
      <c r="Q3321" s="418"/>
      <c r="R3321" s="62"/>
      <c r="S3321" s="62"/>
      <c r="T3321" s="62"/>
      <c r="U3321" s="62"/>
      <c r="V3321" s="417"/>
      <c r="W3321" s="62"/>
      <c r="X3321" s="415"/>
      <c r="Y3321" s="417"/>
      <c r="Z3321" s="415"/>
      <c r="AA3321" s="417"/>
      <c r="AB3321" s="62"/>
      <c r="AC3321" s="62"/>
      <c r="AD3321" s="62"/>
      <c r="AE3321" s="62"/>
      <c r="AF3321" s="62"/>
      <c r="AG3321" s="62"/>
      <c r="AH3321" s="62"/>
    </row>
    <row r="3322" spans="14:34">
      <c r="N3322" s="415"/>
      <c r="O3322" s="417"/>
      <c r="P3322" s="415"/>
      <c r="Q3322" s="418"/>
      <c r="R3322" s="62"/>
      <c r="S3322" s="62"/>
      <c r="T3322" s="62"/>
      <c r="U3322" s="62"/>
      <c r="V3322" s="417"/>
      <c r="W3322" s="62"/>
      <c r="X3322" s="415"/>
      <c r="Y3322" s="417"/>
      <c r="Z3322" s="415"/>
      <c r="AA3322" s="417"/>
      <c r="AB3322" s="62"/>
      <c r="AC3322" s="62"/>
      <c r="AD3322" s="62"/>
      <c r="AE3322" s="62"/>
      <c r="AF3322" s="62"/>
      <c r="AG3322" s="62"/>
      <c r="AH3322" s="62"/>
    </row>
    <row r="3323" spans="14:34">
      <c r="N3323" s="415"/>
      <c r="O3323" s="417"/>
      <c r="P3323" s="415"/>
      <c r="Q3323" s="418"/>
      <c r="R3323" s="62"/>
      <c r="S3323" s="62"/>
      <c r="T3323" s="62"/>
      <c r="U3323" s="62"/>
      <c r="V3323" s="417"/>
      <c r="W3323" s="62"/>
      <c r="X3323" s="415"/>
      <c r="Y3323" s="417"/>
      <c r="Z3323" s="415"/>
      <c r="AA3323" s="417"/>
      <c r="AB3323" s="62"/>
      <c r="AC3323" s="62"/>
      <c r="AD3323" s="62"/>
      <c r="AE3323" s="62"/>
      <c r="AF3323" s="62"/>
      <c r="AG3323" s="62"/>
      <c r="AH3323" s="62"/>
    </row>
    <row r="3324" spans="14:34">
      <c r="N3324" s="415"/>
      <c r="O3324" s="417"/>
      <c r="P3324" s="415"/>
      <c r="Q3324" s="418"/>
      <c r="R3324" s="62"/>
      <c r="S3324" s="62"/>
      <c r="T3324" s="62"/>
      <c r="U3324" s="62"/>
      <c r="V3324" s="417"/>
      <c r="W3324" s="62"/>
      <c r="X3324" s="415"/>
      <c r="Y3324" s="417"/>
      <c r="Z3324" s="415"/>
      <c r="AA3324" s="417"/>
      <c r="AB3324" s="62"/>
      <c r="AC3324" s="62"/>
      <c r="AD3324" s="62"/>
      <c r="AE3324" s="62"/>
      <c r="AF3324" s="62"/>
      <c r="AG3324" s="62"/>
      <c r="AH3324" s="62"/>
    </row>
    <row r="3325" spans="14:34">
      <c r="N3325" s="415"/>
      <c r="O3325" s="417"/>
      <c r="P3325" s="415"/>
      <c r="Q3325" s="418"/>
      <c r="R3325" s="62"/>
      <c r="S3325" s="62"/>
      <c r="T3325" s="62"/>
      <c r="U3325" s="62"/>
      <c r="V3325" s="417"/>
      <c r="W3325" s="62"/>
      <c r="X3325" s="415"/>
      <c r="Y3325" s="417"/>
      <c r="Z3325" s="415"/>
      <c r="AA3325" s="417"/>
      <c r="AB3325" s="62"/>
      <c r="AC3325" s="62"/>
      <c r="AD3325" s="62"/>
      <c r="AE3325" s="62"/>
      <c r="AF3325" s="62"/>
      <c r="AG3325" s="62"/>
      <c r="AH3325" s="62"/>
    </row>
    <row r="3326" spans="14:34">
      <c r="N3326" s="415"/>
      <c r="O3326" s="417"/>
      <c r="P3326" s="415"/>
      <c r="Q3326" s="418"/>
      <c r="R3326" s="62"/>
      <c r="S3326" s="62"/>
      <c r="T3326" s="62"/>
      <c r="U3326" s="62"/>
      <c r="V3326" s="417"/>
      <c r="W3326" s="62"/>
      <c r="X3326" s="415"/>
      <c r="Y3326" s="417"/>
      <c r="Z3326" s="415"/>
      <c r="AA3326" s="417"/>
      <c r="AB3326" s="62"/>
      <c r="AC3326" s="62"/>
      <c r="AD3326" s="62"/>
      <c r="AE3326" s="62"/>
      <c r="AF3326" s="62"/>
      <c r="AG3326" s="62"/>
      <c r="AH3326" s="62"/>
    </row>
    <row r="3327" spans="14:34">
      <c r="N3327" s="415"/>
      <c r="O3327" s="417"/>
      <c r="P3327" s="415"/>
      <c r="Q3327" s="418"/>
      <c r="R3327" s="62"/>
      <c r="S3327" s="62"/>
      <c r="T3327" s="62"/>
      <c r="U3327" s="62"/>
      <c r="V3327" s="417"/>
      <c r="W3327" s="62"/>
      <c r="X3327" s="415"/>
      <c r="Y3327" s="417"/>
      <c r="Z3327" s="415"/>
      <c r="AA3327" s="417"/>
      <c r="AB3327" s="62"/>
      <c r="AC3327" s="62"/>
      <c r="AD3327" s="62"/>
      <c r="AE3327" s="62"/>
      <c r="AF3327" s="62"/>
      <c r="AG3327" s="62"/>
      <c r="AH3327" s="62"/>
    </row>
    <row r="3328" spans="14:34">
      <c r="N3328" s="415"/>
      <c r="O3328" s="417"/>
      <c r="P3328" s="415"/>
      <c r="Q3328" s="418"/>
      <c r="R3328" s="62"/>
      <c r="S3328" s="62"/>
      <c r="T3328" s="62"/>
      <c r="U3328" s="62"/>
      <c r="V3328" s="417"/>
      <c r="W3328" s="62"/>
      <c r="X3328" s="415"/>
      <c r="Y3328" s="417"/>
      <c r="Z3328" s="415"/>
      <c r="AA3328" s="417"/>
      <c r="AB3328" s="62"/>
      <c r="AC3328" s="62"/>
      <c r="AD3328" s="62"/>
      <c r="AE3328" s="62"/>
      <c r="AF3328" s="62"/>
      <c r="AG3328" s="62"/>
      <c r="AH3328" s="62"/>
    </row>
    <row r="3329" spans="14:34">
      <c r="N3329" s="415"/>
      <c r="O3329" s="417"/>
      <c r="P3329" s="415"/>
      <c r="Q3329" s="418"/>
      <c r="R3329" s="62"/>
      <c r="S3329" s="62"/>
      <c r="T3329" s="62"/>
      <c r="U3329" s="62"/>
      <c r="V3329" s="417"/>
      <c r="W3329" s="62"/>
      <c r="X3329" s="415"/>
      <c r="Y3329" s="417"/>
      <c r="Z3329" s="415"/>
      <c r="AA3329" s="417"/>
      <c r="AB3329" s="62"/>
      <c r="AC3329" s="62"/>
      <c r="AD3329" s="62"/>
      <c r="AE3329" s="62"/>
      <c r="AF3329" s="62"/>
      <c r="AG3329" s="62"/>
      <c r="AH3329" s="62"/>
    </row>
    <row r="3330" spans="14:34">
      <c r="N3330" s="415"/>
      <c r="O3330" s="417"/>
      <c r="P3330" s="415"/>
      <c r="Q3330" s="418"/>
      <c r="R3330" s="62"/>
      <c r="S3330" s="62"/>
      <c r="T3330" s="62"/>
      <c r="U3330" s="62"/>
      <c r="V3330" s="417"/>
      <c r="W3330" s="62"/>
      <c r="X3330" s="415"/>
      <c r="Y3330" s="417"/>
      <c r="Z3330" s="415"/>
      <c r="AA3330" s="417"/>
      <c r="AB3330" s="62"/>
      <c r="AC3330" s="62"/>
      <c r="AD3330" s="62"/>
      <c r="AE3330" s="62"/>
      <c r="AF3330" s="62"/>
      <c r="AG3330" s="62"/>
      <c r="AH3330" s="62"/>
    </row>
    <row r="3331" spans="14:34">
      <c r="N3331" s="415"/>
      <c r="O3331" s="417"/>
      <c r="P3331" s="415"/>
      <c r="Q3331" s="418"/>
      <c r="R3331" s="62"/>
      <c r="S3331" s="62"/>
      <c r="T3331" s="62"/>
      <c r="U3331" s="62"/>
      <c r="V3331" s="417"/>
      <c r="W3331" s="62"/>
      <c r="X3331" s="415"/>
      <c r="Y3331" s="417"/>
      <c r="Z3331" s="415"/>
      <c r="AA3331" s="417"/>
      <c r="AB3331" s="62"/>
      <c r="AC3331" s="62"/>
      <c r="AD3331" s="62"/>
      <c r="AE3331" s="62"/>
      <c r="AF3331" s="62"/>
      <c r="AG3331" s="62"/>
      <c r="AH3331" s="62"/>
    </row>
    <row r="3332" spans="14:34">
      <c r="N3332" s="415"/>
      <c r="O3332" s="417"/>
      <c r="P3332" s="415"/>
      <c r="Q3332" s="418"/>
      <c r="R3332" s="62"/>
      <c r="S3332" s="62"/>
      <c r="T3332" s="62"/>
      <c r="U3332" s="62"/>
      <c r="V3332" s="417"/>
      <c r="W3332" s="62"/>
      <c r="X3332" s="415"/>
      <c r="Y3332" s="417"/>
      <c r="Z3332" s="415"/>
      <c r="AA3332" s="417"/>
      <c r="AB3332" s="62"/>
      <c r="AC3332" s="62"/>
      <c r="AD3332" s="62"/>
      <c r="AE3332" s="62"/>
      <c r="AF3332" s="62"/>
      <c r="AG3332" s="62"/>
      <c r="AH3332" s="62"/>
    </row>
    <row r="3333" spans="14:34">
      <c r="N3333" s="415"/>
      <c r="O3333" s="417"/>
      <c r="P3333" s="415"/>
      <c r="Q3333" s="418"/>
      <c r="R3333" s="62"/>
      <c r="S3333" s="62"/>
      <c r="T3333" s="62"/>
      <c r="U3333" s="62"/>
      <c r="V3333" s="417"/>
      <c r="W3333" s="62"/>
      <c r="X3333" s="415"/>
      <c r="Y3333" s="417"/>
      <c r="Z3333" s="415"/>
      <c r="AA3333" s="417"/>
      <c r="AB3333" s="62"/>
      <c r="AC3333" s="62"/>
      <c r="AD3333" s="62"/>
      <c r="AE3333" s="62"/>
      <c r="AF3333" s="62"/>
      <c r="AG3333" s="62"/>
      <c r="AH3333" s="62"/>
    </row>
    <row r="3334" spans="14:34">
      <c r="N3334" s="415"/>
      <c r="O3334" s="417"/>
      <c r="P3334" s="415"/>
      <c r="Q3334" s="418"/>
      <c r="R3334" s="62"/>
      <c r="S3334" s="62"/>
      <c r="T3334" s="62"/>
      <c r="U3334" s="62"/>
      <c r="V3334" s="417"/>
      <c r="W3334" s="62"/>
      <c r="X3334" s="415"/>
      <c r="Y3334" s="417"/>
      <c r="Z3334" s="415"/>
      <c r="AA3334" s="417"/>
      <c r="AB3334" s="62"/>
      <c r="AC3334" s="62"/>
      <c r="AD3334" s="62"/>
      <c r="AE3334" s="62"/>
      <c r="AF3334" s="62"/>
      <c r="AG3334" s="62"/>
      <c r="AH3334" s="62"/>
    </row>
    <row r="3335" spans="14:34">
      <c r="N3335" s="415"/>
      <c r="O3335" s="417"/>
      <c r="P3335" s="415"/>
      <c r="Q3335" s="418"/>
      <c r="R3335" s="62"/>
      <c r="S3335" s="62"/>
      <c r="T3335" s="62"/>
      <c r="U3335" s="62"/>
      <c r="V3335" s="417"/>
      <c r="W3335" s="62"/>
      <c r="X3335" s="415"/>
      <c r="Y3335" s="417"/>
      <c r="Z3335" s="415"/>
      <c r="AA3335" s="417"/>
      <c r="AB3335" s="62"/>
      <c r="AC3335" s="62"/>
      <c r="AD3335" s="62"/>
      <c r="AE3335" s="62"/>
      <c r="AF3335" s="62"/>
      <c r="AG3335" s="62"/>
      <c r="AH3335" s="62"/>
    </row>
    <row r="3336" spans="14:34">
      <c r="N3336" s="415"/>
      <c r="O3336" s="417"/>
      <c r="P3336" s="415"/>
      <c r="Q3336" s="418"/>
      <c r="R3336" s="62"/>
      <c r="S3336" s="62"/>
      <c r="T3336" s="62"/>
      <c r="U3336" s="62"/>
      <c r="V3336" s="417"/>
      <c r="W3336" s="62"/>
      <c r="X3336" s="415"/>
      <c r="Y3336" s="417"/>
      <c r="Z3336" s="415"/>
      <c r="AA3336" s="417"/>
      <c r="AB3336" s="62"/>
      <c r="AC3336" s="62"/>
      <c r="AD3336" s="62"/>
      <c r="AE3336" s="62"/>
      <c r="AF3336" s="62"/>
      <c r="AG3336" s="62"/>
      <c r="AH3336" s="62"/>
    </row>
    <row r="3337" spans="14:34">
      <c r="N3337" s="415"/>
      <c r="O3337" s="417"/>
      <c r="P3337" s="415"/>
      <c r="Q3337" s="418"/>
      <c r="R3337" s="62"/>
      <c r="S3337" s="62"/>
      <c r="T3337" s="62"/>
      <c r="U3337" s="62"/>
      <c r="V3337" s="417"/>
      <c r="W3337" s="62"/>
      <c r="X3337" s="415"/>
      <c r="Y3337" s="417"/>
      <c r="Z3337" s="415"/>
      <c r="AA3337" s="417"/>
      <c r="AB3337" s="62"/>
      <c r="AC3337" s="62"/>
      <c r="AD3337" s="62"/>
      <c r="AE3337" s="62"/>
      <c r="AF3337" s="62"/>
      <c r="AG3337" s="62"/>
      <c r="AH3337" s="62"/>
    </row>
    <row r="3338" spans="14:34">
      <c r="N3338" s="415"/>
      <c r="O3338" s="417"/>
      <c r="P3338" s="415"/>
      <c r="Q3338" s="418"/>
      <c r="R3338" s="62"/>
      <c r="S3338" s="62"/>
      <c r="T3338" s="62"/>
      <c r="U3338" s="62"/>
      <c r="V3338" s="417"/>
      <c r="W3338" s="62"/>
      <c r="X3338" s="415"/>
      <c r="Y3338" s="417"/>
      <c r="Z3338" s="415"/>
      <c r="AA3338" s="417"/>
      <c r="AB3338" s="62"/>
      <c r="AC3338" s="62"/>
      <c r="AD3338" s="62"/>
      <c r="AE3338" s="62"/>
      <c r="AF3338" s="62"/>
      <c r="AG3338" s="62"/>
      <c r="AH3338" s="62"/>
    </row>
    <row r="3339" spans="14:34">
      <c r="N3339" s="415"/>
      <c r="O3339" s="417"/>
      <c r="P3339" s="415"/>
      <c r="Q3339" s="418"/>
      <c r="R3339" s="62"/>
      <c r="S3339" s="62"/>
      <c r="T3339" s="62"/>
      <c r="U3339" s="62"/>
      <c r="V3339" s="417"/>
      <c r="W3339" s="62"/>
      <c r="X3339" s="415"/>
      <c r="Y3339" s="417"/>
      <c r="Z3339" s="415"/>
      <c r="AA3339" s="417"/>
      <c r="AB3339" s="62"/>
      <c r="AC3339" s="62"/>
      <c r="AD3339" s="62"/>
      <c r="AE3339" s="62"/>
      <c r="AF3339" s="62"/>
      <c r="AG3339" s="62"/>
      <c r="AH3339" s="62"/>
    </row>
    <row r="3340" spans="14:34">
      <c r="N3340" s="415"/>
      <c r="O3340" s="417"/>
      <c r="P3340" s="415"/>
      <c r="Q3340" s="418"/>
      <c r="R3340" s="62"/>
      <c r="S3340" s="62"/>
      <c r="T3340" s="62"/>
      <c r="U3340" s="62"/>
      <c r="V3340" s="417"/>
      <c r="W3340" s="62"/>
      <c r="X3340" s="415"/>
      <c r="Y3340" s="417"/>
      <c r="Z3340" s="415"/>
      <c r="AA3340" s="417"/>
      <c r="AB3340" s="62"/>
      <c r="AC3340" s="62"/>
      <c r="AD3340" s="62"/>
      <c r="AE3340" s="62"/>
      <c r="AF3340" s="62"/>
      <c r="AG3340" s="62"/>
      <c r="AH3340" s="62"/>
    </row>
    <row r="3341" spans="14:34">
      <c r="N3341" s="415"/>
      <c r="O3341" s="417"/>
      <c r="P3341" s="415"/>
      <c r="Q3341" s="418"/>
      <c r="R3341" s="62"/>
      <c r="S3341" s="62"/>
      <c r="T3341" s="62"/>
      <c r="U3341" s="62"/>
      <c r="V3341" s="417"/>
      <c r="W3341" s="62"/>
      <c r="X3341" s="415"/>
      <c r="Y3341" s="417"/>
      <c r="Z3341" s="415"/>
      <c r="AA3341" s="417"/>
      <c r="AB3341" s="62"/>
      <c r="AC3341" s="62"/>
      <c r="AD3341" s="62"/>
      <c r="AE3341" s="62"/>
      <c r="AF3341" s="62"/>
      <c r="AG3341" s="62"/>
      <c r="AH3341" s="62"/>
    </row>
    <row r="3342" spans="14:34">
      <c r="N3342" s="415"/>
      <c r="O3342" s="417"/>
      <c r="P3342" s="415"/>
      <c r="Q3342" s="418"/>
      <c r="R3342" s="62"/>
      <c r="S3342" s="62"/>
      <c r="T3342" s="62"/>
      <c r="U3342" s="62"/>
      <c r="V3342" s="417"/>
      <c r="W3342" s="62"/>
      <c r="X3342" s="415"/>
      <c r="Y3342" s="417"/>
      <c r="Z3342" s="415"/>
      <c r="AA3342" s="417"/>
      <c r="AB3342" s="62"/>
      <c r="AC3342" s="62"/>
      <c r="AD3342" s="62"/>
      <c r="AE3342" s="62"/>
      <c r="AF3342" s="62"/>
      <c r="AG3342" s="62"/>
      <c r="AH3342" s="62"/>
    </row>
    <row r="3343" spans="14:34">
      <c r="N3343" s="415"/>
      <c r="O3343" s="417"/>
      <c r="P3343" s="415"/>
      <c r="Q3343" s="418"/>
      <c r="R3343" s="62"/>
      <c r="S3343" s="62"/>
      <c r="T3343" s="62"/>
      <c r="U3343" s="62"/>
      <c r="V3343" s="417"/>
      <c r="W3343" s="62"/>
      <c r="X3343" s="415"/>
      <c r="Y3343" s="417"/>
      <c r="Z3343" s="415"/>
      <c r="AA3343" s="417"/>
      <c r="AB3343" s="62"/>
      <c r="AC3343" s="62"/>
      <c r="AD3343" s="62"/>
      <c r="AE3343" s="62"/>
      <c r="AF3343" s="62"/>
      <c r="AG3343" s="62"/>
      <c r="AH3343" s="62"/>
    </row>
    <row r="3344" spans="14:34">
      <c r="N3344" s="415"/>
      <c r="O3344" s="417"/>
      <c r="P3344" s="415"/>
      <c r="Q3344" s="418"/>
      <c r="R3344" s="62"/>
      <c r="S3344" s="62"/>
      <c r="T3344" s="62"/>
      <c r="U3344" s="62"/>
      <c r="V3344" s="417"/>
      <c r="W3344" s="62"/>
      <c r="X3344" s="415"/>
      <c r="Y3344" s="417"/>
      <c r="Z3344" s="415"/>
      <c r="AA3344" s="417"/>
      <c r="AB3344" s="62"/>
      <c r="AC3344" s="62"/>
      <c r="AD3344" s="62"/>
      <c r="AE3344" s="62"/>
      <c r="AF3344" s="62"/>
      <c r="AG3344" s="62"/>
      <c r="AH3344" s="62"/>
    </row>
    <row r="3345" spans="14:34">
      <c r="N3345" s="415"/>
      <c r="O3345" s="417"/>
      <c r="P3345" s="415"/>
      <c r="Q3345" s="418"/>
      <c r="R3345" s="62"/>
      <c r="S3345" s="62"/>
      <c r="T3345" s="62"/>
      <c r="U3345" s="62"/>
      <c r="V3345" s="417"/>
      <c r="W3345" s="62"/>
      <c r="X3345" s="415"/>
      <c r="Y3345" s="417"/>
      <c r="Z3345" s="415"/>
      <c r="AA3345" s="417"/>
      <c r="AB3345" s="62"/>
      <c r="AC3345" s="62"/>
      <c r="AD3345" s="62"/>
      <c r="AE3345" s="62"/>
      <c r="AF3345" s="62"/>
      <c r="AG3345" s="62"/>
      <c r="AH3345" s="62"/>
    </row>
    <row r="3346" spans="14:34">
      <c r="N3346" s="415"/>
      <c r="O3346" s="417"/>
      <c r="P3346" s="415"/>
      <c r="Q3346" s="418"/>
      <c r="R3346" s="62"/>
      <c r="S3346" s="62"/>
      <c r="T3346" s="62"/>
      <c r="U3346" s="62"/>
      <c r="V3346" s="417"/>
      <c r="W3346" s="62"/>
      <c r="X3346" s="415"/>
      <c r="Y3346" s="417"/>
      <c r="Z3346" s="415"/>
      <c r="AA3346" s="417"/>
      <c r="AB3346" s="62"/>
      <c r="AC3346" s="62"/>
      <c r="AD3346" s="62"/>
      <c r="AE3346" s="62"/>
      <c r="AF3346" s="62"/>
      <c r="AG3346" s="62"/>
      <c r="AH3346" s="62"/>
    </row>
    <row r="3347" spans="14:34">
      <c r="N3347" s="415"/>
      <c r="O3347" s="417"/>
      <c r="P3347" s="415"/>
      <c r="Q3347" s="418"/>
      <c r="R3347" s="62"/>
      <c r="S3347" s="62"/>
      <c r="T3347" s="62"/>
      <c r="U3347" s="62"/>
      <c r="V3347" s="417"/>
      <c r="W3347" s="62"/>
      <c r="X3347" s="415"/>
      <c r="Y3347" s="417"/>
      <c r="Z3347" s="415"/>
      <c r="AA3347" s="417"/>
      <c r="AB3347" s="62"/>
      <c r="AC3347" s="62"/>
      <c r="AD3347" s="62"/>
      <c r="AE3347" s="62"/>
      <c r="AF3347" s="62"/>
      <c r="AG3347" s="62"/>
      <c r="AH3347" s="62"/>
    </row>
    <row r="3348" spans="14:34">
      <c r="N3348" s="415"/>
      <c r="O3348" s="417"/>
      <c r="P3348" s="415"/>
      <c r="Q3348" s="418"/>
      <c r="R3348" s="62"/>
      <c r="S3348" s="62"/>
      <c r="T3348" s="62"/>
      <c r="U3348" s="62"/>
      <c r="V3348" s="417"/>
      <c r="W3348" s="62"/>
      <c r="X3348" s="415"/>
      <c r="Y3348" s="417"/>
      <c r="Z3348" s="415"/>
      <c r="AA3348" s="417"/>
      <c r="AB3348" s="62"/>
      <c r="AC3348" s="62"/>
      <c r="AD3348" s="62"/>
      <c r="AE3348" s="62"/>
      <c r="AF3348" s="62"/>
      <c r="AG3348" s="62"/>
      <c r="AH3348" s="62"/>
    </row>
    <row r="3349" spans="14:34">
      <c r="N3349" s="415"/>
      <c r="O3349" s="417"/>
      <c r="P3349" s="415"/>
      <c r="Q3349" s="418"/>
      <c r="R3349" s="62"/>
      <c r="S3349" s="62"/>
      <c r="T3349" s="62"/>
      <c r="U3349" s="62"/>
      <c r="V3349" s="417"/>
      <c r="W3349" s="62"/>
      <c r="X3349" s="415"/>
      <c r="Y3349" s="417"/>
      <c r="Z3349" s="415"/>
      <c r="AA3349" s="417"/>
      <c r="AB3349" s="62"/>
      <c r="AC3349" s="62"/>
      <c r="AD3349" s="62"/>
      <c r="AE3349" s="62"/>
      <c r="AF3349" s="62"/>
      <c r="AG3349" s="62"/>
      <c r="AH3349" s="62"/>
    </row>
    <row r="3350" spans="14:34">
      <c r="N3350" s="415"/>
      <c r="O3350" s="417"/>
      <c r="P3350" s="415"/>
      <c r="Q3350" s="418"/>
      <c r="R3350" s="62"/>
      <c r="S3350" s="62"/>
      <c r="T3350" s="62"/>
      <c r="U3350" s="62"/>
      <c r="V3350" s="417"/>
      <c r="W3350" s="62"/>
      <c r="X3350" s="415"/>
      <c r="Y3350" s="417"/>
      <c r="Z3350" s="415"/>
      <c r="AA3350" s="417"/>
      <c r="AB3350" s="62"/>
      <c r="AC3350" s="62"/>
      <c r="AD3350" s="62"/>
      <c r="AE3350" s="62"/>
      <c r="AF3350" s="62"/>
      <c r="AG3350" s="62"/>
      <c r="AH3350" s="62"/>
    </row>
    <row r="3351" spans="14:34">
      <c r="N3351" s="415"/>
      <c r="O3351" s="417"/>
      <c r="P3351" s="415"/>
      <c r="Q3351" s="418"/>
      <c r="R3351" s="62"/>
      <c r="S3351" s="62"/>
      <c r="T3351" s="62"/>
      <c r="U3351" s="62"/>
      <c r="V3351" s="417"/>
      <c r="W3351" s="62"/>
      <c r="X3351" s="415"/>
      <c r="Y3351" s="417"/>
      <c r="Z3351" s="415"/>
      <c r="AA3351" s="417"/>
      <c r="AB3351" s="62"/>
      <c r="AC3351" s="62"/>
      <c r="AD3351" s="62"/>
      <c r="AE3351" s="62"/>
      <c r="AF3351" s="62"/>
      <c r="AG3351" s="62"/>
      <c r="AH3351" s="62"/>
    </row>
    <row r="3352" spans="14:34">
      <c r="N3352" s="415"/>
      <c r="O3352" s="417"/>
      <c r="P3352" s="415"/>
      <c r="Q3352" s="418"/>
      <c r="R3352" s="62"/>
      <c r="S3352" s="62"/>
      <c r="T3352" s="62"/>
      <c r="U3352" s="62"/>
      <c r="V3352" s="417"/>
      <c r="W3352" s="62"/>
      <c r="X3352" s="415"/>
      <c r="Y3352" s="417"/>
      <c r="Z3352" s="415"/>
      <c r="AA3352" s="417"/>
      <c r="AB3352" s="62"/>
      <c r="AC3352" s="62"/>
      <c r="AD3352" s="62"/>
      <c r="AE3352" s="62"/>
      <c r="AF3352" s="62"/>
      <c r="AG3352" s="62"/>
      <c r="AH3352" s="62"/>
    </row>
    <row r="3353" spans="14:34">
      <c r="N3353" s="415"/>
      <c r="O3353" s="417"/>
      <c r="P3353" s="415"/>
      <c r="Q3353" s="418"/>
      <c r="R3353" s="62"/>
      <c r="S3353" s="62"/>
      <c r="T3353" s="62"/>
      <c r="U3353" s="62"/>
      <c r="V3353" s="417"/>
      <c r="W3353" s="62"/>
      <c r="X3353" s="415"/>
      <c r="Y3353" s="417"/>
      <c r="Z3353" s="415"/>
      <c r="AA3353" s="417"/>
      <c r="AB3353" s="62"/>
      <c r="AC3353" s="62"/>
      <c r="AD3353" s="62"/>
      <c r="AE3353" s="62"/>
      <c r="AF3353" s="62"/>
      <c r="AG3353" s="62"/>
      <c r="AH3353" s="62"/>
    </row>
    <row r="3354" spans="14:34">
      <c r="N3354" s="415"/>
      <c r="O3354" s="417"/>
      <c r="P3354" s="415"/>
      <c r="Q3354" s="418"/>
      <c r="R3354" s="62"/>
      <c r="S3354" s="62"/>
      <c r="T3354" s="62"/>
      <c r="U3354" s="62"/>
      <c r="V3354" s="417"/>
      <c r="W3354" s="62"/>
      <c r="X3354" s="415"/>
      <c r="Y3354" s="417"/>
      <c r="Z3354" s="415"/>
      <c r="AA3354" s="417"/>
      <c r="AB3354" s="62"/>
      <c r="AC3354" s="62"/>
      <c r="AD3354" s="62"/>
      <c r="AE3354" s="62"/>
      <c r="AF3354" s="62"/>
      <c r="AG3354" s="62"/>
      <c r="AH3354" s="62"/>
    </row>
    <row r="3355" spans="14:34">
      <c r="N3355" s="415"/>
      <c r="O3355" s="417"/>
      <c r="P3355" s="415"/>
      <c r="Q3355" s="418"/>
      <c r="R3355" s="62"/>
      <c r="S3355" s="62"/>
      <c r="T3355" s="62"/>
      <c r="U3355" s="62"/>
      <c r="V3355" s="417"/>
      <c r="W3355" s="62"/>
      <c r="X3355" s="415"/>
      <c r="Y3355" s="417"/>
      <c r="Z3355" s="415"/>
      <c r="AA3355" s="417"/>
      <c r="AB3355" s="62"/>
      <c r="AC3355" s="62"/>
      <c r="AD3355" s="62"/>
      <c r="AE3355" s="62"/>
      <c r="AF3355" s="62"/>
      <c r="AG3355" s="62"/>
      <c r="AH3355" s="62"/>
    </row>
    <row r="3356" spans="14:34">
      <c r="N3356" s="415"/>
      <c r="O3356" s="417"/>
      <c r="P3356" s="415"/>
      <c r="Q3356" s="418"/>
      <c r="R3356" s="62"/>
      <c r="S3356" s="62"/>
      <c r="T3356" s="62"/>
      <c r="U3356" s="62"/>
      <c r="V3356" s="417"/>
      <c r="W3356" s="62"/>
      <c r="X3356" s="415"/>
      <c r="Y3356" s="417"/>
      <c r="Z3356" s="415"/>
      <c r="AA3356" s="417"/>
      <c r="AB3356" s="62"/>
      <c r="AC3356" s="62"/>
      <c r="AD3356" s="62"/>
      <c r="AE3356" s="62"/>
      <c r="AF3356" s="62"/>
      <c r="AG3356" s="62"/>
      <c r="AH3356" s="62"/>
    </row>
    <row r="3357" spans="14:34">
      <c r="N3357" s="415"/>
      <c r="O3357" s="417"/>
      <c r="P3357" s="415"/>
      <c r="Q3357" s="418"/>
      <c r="R3357" s="62"/>
      <c r="S3357" s="62"/>
      <c r="T3357" s="62"/>
      <c r="U3357" s="62"/>
      <c r="V3357" s="417"/>
      <c r="W3357" s="62"/>
      <c r="X3357" s="415"/>
      <c r="Y3357" s="417"/>
      <c r="Z3357" s="415"/>
      <c r="AA3357" s="417"/>
      <c r="AB3357" s="62"/>
      <c r="AC3357" s="62"/>
      <c r="AD3357" s="62"/>
      <c r="AE3357" s="62"/>
      <c r="AF3357" s="62"/>
      <c r="AG3357" s="62"/>
      <c r="AH3357" s="62"/>
    </row>
    <row r="3358" spans="14:34">
      <c r="N3358" s="415"/>
      <c r="O3358" s="417"/>
      <c r="P3358" s="415"/>
      <c r="Q3358" s="418"/>
      <c r="R3358" s="62"/>
      <c r="S3358" s="62"/>
      <c r="T3358" s="62"/>
      <c r="U3358" s="62"/>
      <c r="V3358" s="417"/>
      <c r="W3358" s="62"/>
      <c r="X3358" s="415"/>
      <c r="Y3358" s="417"/>
      <c r="Z3358" s="415"/>
      <c r="AA3358" s="417"/>
      <c r="AB3358" s="62"/>
      <c r="AC3358" s="62"/>
      <c r="AD3358" s="62"/>
      <c r="AE3358" s="62"/>
      <c r="AF3358" s="62"/>
      <c r="AG3358" s="62"/>
      <c r="AH3358" s="62"/>
    </row>
    <row r="3359" spans="14:34">
      <c r="N3359" s="415"/>
      <c r="O3359" s="417"/>
      <c r="P3359" s="415"/>
      <c r="Q3359" s="418"/>
      <c r="R3359" s="62"/>
      <c r="S3359" s="62"/>
      <c r="T3359" s="62"/>
      <c r="U3359" s="62"/>
      <c r="V3359" s="417"/>
      <c r="W3359" s="62"/>
      <c r="X3359" s="415"/>
      <c r="Y3359" s="417"/>
      <c r="Z3359" s="415"/>
      <c r="AA3359" s="417"/>
      <c r="AB3359" s="62"/>
      <c r="AC3359" s="62"/>
      <c r="AD3359" s="62"/>
      <c r="AE3359" s="62"/>
      <c r="AF3359" s="62"/>
      <c r="AG3359" s="62"/>
      <c r="AH3359" s="62"/>
    </row>
    <row r="3360" spans="14:34">
      <c r="N3360" s="415"/>
      <c r="O3360" s="417"/>
      <c r="P3360" s="415"/>
      <c r="Q3360" s="418"/>
      <c r="R3360" s="62"/>
      <c r="S3360" s="62"/>
      <c r="T3360" s="62"/>
      <c r="U3360" s="62"/>
      <c r="V3360" s="417"/>
      <c r="W3360" s="62"/>
      <c r="X3360" s="415"/>
      <c r="Y3360" s="417"/>
      <c r="Z3360" s="415"/>
      <c r="AA3360" s="417"/>
      <c r="AB3360" s="62"/>
      <c r="AC3360" s="62"/>
      <c r="AD3360" s="62"/>
      <c r="AE3360" s="62"/>
      <c r="AF3360" s="62"/>
      <c r="AG3360" s="62"/>
      <c r="AH3360" s="62"/>
    </row>
    <row r="3361" spans="14:34">
      <c r="N3361" s="415"/>
      <c r="O3361" s="417"/>
      <c r="P3361" s="415"/>
      <c r="Q3361" s="418"/>
      <c r="R3361" s="62"/>
      <c r="S3361" s="62"/>
      <c r="T3361" s="62"/>
      <c r="U3361" s="62"/>
      <c r="V3361" s="417"/>
      <c r="W3361" s="62"/>
      <c r="X3361" s="415"/>
      <c r="Y3361" s="417"/>
      <c r="Z3361" s="415"/>
      <c r="AA3361" s="417"/>
      <c r="AB3361" s="62"/>
      <c r="AC3361" s="62"/>
      <c r="AD3361" s="62"/>
      <c r="AE3361" s="62"/>
      <c r="AF3361" s="62"/>
      <c r="AG3361" s="62"/>
      <c r="AH3361" s="62"/>
    </row>
    <row r="3362" spans="14:34">
      <c r="N3362" s="415"/>
      <c r="O3362" s="417"/>
      <c r="P3362" s="415"/>
      <c r="Q3362" s="418"/>
      <c r="R3362" s="62"/>
      <c r="S3362" s="62"/>
      <c r="T3362" s="62"/>
      <c r="U3362" s="62"/>
      <c r="V3362" s="417"/>
      <c r="W3362" s="62"/>
      <c r="X3362" s="415"/>
      <c r="Y3362" s="417"/>
      <c r="Z3362" s="415"/>
      <c r="AA3362" s="417"/>
      <c r="AB3362" s="62"/>
      <c r="AC3362" s="62"/>
      <c r="AD3362" s="62"/>
      <c r="AE3362" s="62"/>
      <c r="AF3362" s="62"/>
      <c r="AG3362" s="62"/>
      <c r="AH3362" s="62"/>
    </row>
    <row r="3363" spans="14:34">
      <c r="N3363" s="415"/>
      <c r="O3363" s="417"/>
      <c r="P3363" s="415"/>
      <c r="Q3363" s="418"/>
      <c r="R3363" s="62"/>
      <c r="S3363" s="62"/>
      <c r="T3363" s="62"/>
      <c r="U3363" s="62"/>
      <c r="V3363" s="417"/>
      <c r="W3363" s="62"/>
      <c r="X3363" s="415"/>
      <c r="Y3363" s="417"/>
      <c r="Z3363" s="415"/>
      <c r="AA3363" s="417"/>
      <c r="AB3363" s="62"/>
      <c r="AC3363" s="62"/>
      <c r="AD3363" s="62"/>
      <c r="AE3363" s="62"/>
      <c r="AF3363" s="62"/>
      <c r="AG3363" s="62"/>
      <c r="AH3363" s="62"/>
    </row>
    <row r="3364" spans="14:34">
      <c r="N3364" s="415"/>
      <c r="O3364" s="417"/>
      <c r="P3364" s="415"/>
      <c r="Q3364" s="418"/>
      <c r="R3364" s="62"/>
      <c r="S3364" s="62"/>
      <c r="T3364" s="62"/>
      <c r="U3364" s="62"/>
      <c r="V3364" s="417"/>
      <c r="W3364" s="62"/>
      <c r="X3364" s="415"/>
      <c r="Y3364" s="417"/>
      <c r="Z3364" s="415"/>
      <c r="AA3364" s="417"/>
      <c r="AB3364" s="62"/>
      <c r="AC3364" s="62"/>
      <c r="AD3364" s="62"/>
      <c r="AE3364" s="62"/>
      <c r="AF3364" s="62"/>
      <c r="AG3364" s="62"/>
      <c r="AH3364" s="62"/>
    </row>
    <row r="3365" spans="14:34">
      <c r="N3365" s="415"/>
      <c r="O3365" s="417"/>
      <c r="P3365" s="415"/>
      <c r="Q3365" s="418"/>
      <c r="R3365" s="62"/>
      <c r="S3365" s="62"/>
      <c r="T3365" s="62"/>
      <c r="U3365" s="62"/>
      <c r="V3365" s="417"/>
      <c r="W3365" s="62"/>
      <c r="X3365" s="415"/>
      <c r="Y3365" s="417"/>
      <c r="Z3365" s="415"/>
      <c r="AA3365" s="417"/>
      <c r="AB3365" s="62"/>
      <c r="AC3365" s="62"/>
      <c r="AD3365" s="62"/>
      <c r="AE3365" s="62"/>
      <c r="AF3365" s="62"/>
      <c r="AG3365" s="62"/>
      <c r="AH3365" s="62"/>
    </row>
    <row r="3366" spans="14:34">
      <c r="N3366" s="415"/>
      <c r="O3366" s="417"/>
      <c r="P3366" s="415"/>
      <c r="Q3366" s="418"/>
      <c r="R3366" s="62"/>
      <c r="S3366" s="62"/>
      <c r="T3366" s="62"/>
      <c r="U3366" s="62"/>
      <c r="V3366" s="417"/>
      <c r="W3366" s="62"/>
      <c r="X3366" s="415"/>
      <c r="Y3366" s="417"/>
      <c r="Z3366" s="415"/>
      <c r="AA3366" s="417"/>
      <c r="AB3366" s="62"/>
      <c r="AC3366" s="62"/>
      <c r="AD3366" s="62"/>
      <c r="AE3366" s="62"/>
      <c r="AF3366" s="62"/>
      <c r="AG3366" s="62"/>
      <c r="AH3366" s="62"/>
    </row>
    <row r="3367" spans="14:34">
      <c r="N3367" s="415"/>
      <c r="O3367" s="417"/>
      <c r="P3367" s="415"/>
      <c r="Q3367" s="418"/>
      <c r="R3367" s="62"/>
      <c r="S3367" s="62"/>
      <c r="T3367" s="62"/>
      <c r="U3367" s="62"/>
      <c r="V3367" s="417"/>
      <c r="W3367" s="62"/>
      <c r="X3367" s="415"/>
      <c r="Y3367" s="417"/>
      <c r="Z3367" s="415"/>
      <c r="AA3367" s="417"/>
      <c r="AB3367" s="62"/>
      <c r="AC3367" s="62"/>
      <c r="AD3367" s="62"/>
      <c r="AE3367" s="62"/>
      <c r="AF3367" s="62"/>
      <c r="AG3367" s="62"/>
      <c r="AH3367" s="62"/>
    </row>
    <row r="3368" spans="14:34">
      <c r="N3368" s="415"/>
      <c r="O3368" s="417"/>
      <c r="P3368" s="415"/>
      <c r="Q3368" s="418"/>
      <c r="R3368" s="62"/>
      <c r="S3368" s="62"/>
      <c r="T3368" s="62"/>
      <c r="U3368" s="62"/>
      <c r="V3368" s="417"/>
      <c r="W3368" s="62"/>
      <c r="X3368" s="415"/>
      <c r="Y3368" s="417"/>
      <c r="Z3368" s="415"/>
      <c r="AA3368" s="417"/>
      <c r="AB3368" s="62"/>
      <c r="AC3368" s="62"/>
      <c r="AD3368" s="62"/>
      <c r="AE3368" s="62"/>
      <c r="AF3368" s="62"/>
      <c r="AG3368" s="62"/>
      <c r="AH3368" s="62"/>
    </row>
    <row r="3369" spans="14:34">
      <c r="N3369" s="415"/>
      <c r="O3369" s="417"/>
      <c r="P3369" s="415"/>
      <c r="Q3369" s="418"/>
      <c r="R3369" s="62"/>
      <c r="S3369" s="62"/>
      <c r="T3369" s="62"/>
      <c r="U3369" s="62"/>
      <c r="V3369" s="417"/>
      <c r="W3369" s="62"/>
      <c r="X3369" s="415"/>
      <c r="Y3369" s="417"/>
      <c r="Z3369" s="415"/>
      <c r="AA3369" s="417"/>
      <c r="AB3369" s="62"/>
      <c r="AC3369" s="62"/>
      <c r="AD3369" s="62"/>
      <c r="AE3369" s="62"/>
      <c r="AF3369" s="62"/>
      <c r="AG3369" s="62"/>
      <c r="AH3369" s="62"/>
    </row>
    <row r="3370" spans="14:34">
      <c r="N3370" s="415"/>
      <c r="O3370" s="417"/>
      <c r="P3370" s="415"/>
      <c r="Q3370" s="418"/>
      <c r="R3370" s="62"/>
      <c r="S3370" s="62"/>
      <c r="T3370" s="62"/>
      <c r="U3370" s="62"/>
      <c r="V3370" s="417"/>
      <c r="W3370" s="62"/>
      <c r="X3370" s="415"/>
      <c r="Y3370" s="417"/>
      <c r="Z3370" s="415"/>
      <c r="AA3370" s="417"/>
      <c r="AB3370" s="62"/>
      <c r="AC3370" s="62"/>
      <c r="AD3370" s="62"/>
      <c r="AE3370" s="62"/>
      <c r="AF3370" s="62"/>
      <c r="AG3370" s="62"/>
      <c r="AH3370" s="62"/>
    </row>
    <row r="3371" spans="14:34">
      <c r="N3371" s="415"/>
      <c r="O3371" s="417"/>
      <c r="P3371" s="415"/>
      <c r="Q3371" s="418"/>
      <c r="R3371" s="62"/>
      <c r="S3371" s="62"/>
      <c r="T3371" s="62"/>
      <c r="U3371" s="62"/>
      <c r="V3371" s="417"/>
      <c r="W3371" s="62"/>
      <c r="X3371" s="415"/>
      <c r="Y3371" s="417"/>
      <c r="Z3371" s="415"/>
      <c r="AA3371" s="417"/>
      <c r="AB3371" s="62"/>
      <c r="AC3371" s="62"/>
      <c r="AD3371" s="62"/>
      <c r="AE3371" s="62"/>
      <c r="AF3371" s="62"/>
      <c r="AG3371" s="62"/>
      <c r="AH3371" s="62"/>
    </row>
    <row r="3372" spans="14:34">
      <c r="N3372" s="415"/>
      <c r="O3372" s="417"/>
      <c r="P3372" s="415"/>
      <c r="Q3372" s="418"/>
      <c r="R3372" s="62"/>
      <c r="S3372" s="62"/>
      <c r="T3372" s="62"/>
      <c r="U3372" s="62"/>
      <c r="V3372" s="417"/>
      <c r="W3372" s="62"/>
      <c r="X3372" s="415"/>
      <c r="Y3372" s="417"/>
      <c r="Z3372" s="415"/>
      <c r="AA3372" s="417"/>
      <c r="AB3372" s="62"/>
      <c r="AC3372" s="62"/>
      <c r="AD3372" s="62"/>
      <c r="AE3372" s="62"/>
      <c r="AF3372" s="62"/>
      <c r="AG3372" s="62"/>
      <c r="AH3372" s="62"/>
    </row>
    <row r="3373" spans="14:34">
      <c r="N3373" s="415"/>
      <c r="O3373" s="417"/>
      <c r="P3373" s="415"/>
      <c r="Q3373" s="418"/>
      <c r="R3373" s="62"/>
      <c r="S3373" s="62"/>
      <c r="T3373" s="62"/>
      <c r="U3373" s="62"/>
      <c r="V3373" s="417"/>
      <c r="W3373" s="62"/>
      <c r="X3373" s="415"/>
      <c r="Y3373" s="417"/>
      <c r="Z3373" s="415"/>
      <c r="AA3373" s="417"/>
      <c r="AB3373" s="62"/>
      <c r="AC3373" s="62"/>
      <c r="AD3373" s="62"/>
      <c r="AE3373" s="62"/>
      <c r="AF3373" s="62"/>
      <c r="AG3373" s="62"/>
      <c r="AH3373" s="62"/>
    </row>
    <row r="3374" spans="14:34">
      <c r="N3374" s="415"/>
      <c r="O3374" s="417"/>
      <c r="P3374" s="415"/>
      <c r="Q3374" s="418"/>
      <c r="R3374" s="62"/>
      <c r="S3374" s="62"/>
      <c r="T3374" s="62"/>
      <c r="U3374" s="62"/>
      <c r="V3374" s="417"/>
      <c r="W3374" s="62"/>
      <c r="X3374" s="415"/>
      <c r="Y3374" s="417"/>
      <c r="Z3374" s="415"/>
      <c r="AA3374" s="417"/>
      <c r="AB3374" s="62"/>
      <c r="AC3374" s="62"/>
      <c r="AD3374" s="62"/>
      <c r="AE3374" s="62"/>
      <c r="AF3374" s="62"/>
      <c r="AG3374" s="62"/>
      <c r="AH3374" s="62"/>
    </row>
    <row r="3375" spans="14:34">
      <c r="N3375" s="415"/>
      <c r="O3375" s="417"/>
      <c r="P3375" s="415"/>
      <c r="Q3375" s="418"/>
      <c r="R3375" s="62"/>
      <c r="S3375" s="62"/>
      <c r="T3375" s="62"/>
      <c r="U3375" s="62"/>
      <c r="V3375" s="417"/>
      <c r="W3375" s="62"/>
      <c r="X3375" s="415"/>
      <c r="Y3375" s="417"/>
      <c r="Z3375" s="415"/>
      <c r="AA3375" s="417"/>
      <c r="AB3375" s="62"/>
      <c r="AC3375" s="62"/>
      <c r="AD3375" s="62"/>
      <c r="AE3375" s="62"/>
      <c r="AF3375" s="62"/>
      <c r="AG3375" s="62"/>
      <c r="AH3375" s="62"/>
    </row>
    <row r="3376" spans="14:34">
      <c r="N3376" s="415"/>
      <c r="O3376" s="417"/>
      <c r="P3376" s="415"/>
      <c r="Q3376" s="418"/>
      <c r="R3376" s="62"/>
      <c r="S3376" s="62"/>
      <c r="T3376" s="62"/>
      <c r="U3376" s="62"/>
      <c r="V3376" s="417"/>
      <c r="W3376" s="62"/>
      <c r="X3376" s="415"/>
      <c r="Y3376" s="417"/>
      <c r="Z3376" s="415"/>
      <c r="AA3376" s="417"/>
      <c r="AB3376" s="62"/>
      <c r="AC3376" s="62"/>
      <c r="AD3376" s="62"/>
      <c r="AE3376" s="62"/>
      <c r="AF3376" s="62"/>
      <c r="AG3376" s="62"/>
      <c r="AH3376" s="62"/>
    </row>
    <row r="3377" spans="14:34">
      <c r="N3377" s="415"/>
      <c r="O3377" s="417"/>
      <c r="P3377" s="415"/>
      <c r="Q3377" s="418"/>
      <c r="R3377" s="62"/>
      <c r="S3377" s="62"/>
      <c r="T3377" s="62"/>
      <c r="U3377" s="62"/>
      <c r="V3377" s="417"/>
      <c r="W3377" s="62"/>
      <c r="X3377" s="415"/>
      <c r="Y3377" s="417"/>
      <c r="Z3377" s="415"/>
      <c r="AA3377" s="417"/>
      <c r="AB3377" s="62"/>
      <c r="AC3377" s="62"/>
      <c r="AD3377" s="62"/>
      <c r="AE3377" s="62"/>
      <c r="AF3377" s="62"/>
      <c r="AG3377" s="62"/>
      <c r="AH3377" s="62"/>
    </row>
    <row r="3378" spans="14:34">
      <c r="N3378" s="415"/>
      <c r="O3378" s="417"/>
      <c r="P3378" s="415"/>
      <c r="Q3378" s="418"/>
      <c r="R3378" s="62"/>
      <c r="S3378" s="62"/>
      <c r="T3378" s="62"/>
      <c r="U3378" s="62"/>
      <c r="V3378" s="417"/>
      <c r="W3378" s="62"/>
      <c r="X3378" s="415"/>
      <c r="Y3378" s="417"/>
      <c r="Z3378" s="415"/>
      <c r="AA3378" s="417"/>
      <c r="AB3378" s="62"/>
      <c r="AC3378" s="62"/>
      <c r="AD3378" s="62"/>
      <c r="AE3378" s="62"/>
      <c r="AF3378" s="62"/>
      <c r="AG3378" s="62"/>
      <c r="AH3378" s="62"/>
    </row>
    <row r="3379" spans="14:34">
      <c r="N3379" s="415"/>
      <c r="O3379" s="417"/>
      <c r="P3379" s="415"/>
      <c r="Q3379" s="418"/>
      <c r="R3379" s="62"/>
      <c r="S3379" s="62"/>
      <c r="T3379" s="62"/>
      <c r="U3379" s="62"/>
      <c r="V3379" s="417"/>
      <c r="W3379" s="62"/>
      <c r="X3379" s="415"/>
      <c r="Y3379" s="417"/>
      <c r="Z3379" s="415"/>
      <c r="AA3379" s="417"/>
      <c r="AB3379" s="62"/>
      <c r="AC3379" s="62"/>
      <c r="AD3379" s="62"/>
      <c r="AE3379" s="62"/>
      <c r="AF3379" s="62"/>
      <c r="AG3379" s="62"/>
      <c r="AH3379" s="62"/>
    </row>
    <row r="3380" spans="14:34">
      <c r="N3380" s="415"/>
      <c r="O3380" s="417"/>
      <c r="P3380" s="415"/>
      <c r="Q3380" s="418"/>
      <c r="R3380" s="62"/>
      <c r="S3380" s="62"/>
      <c r="T3380" s="62"/>
      <c r="U3380" s="62"/>
      <c r="V3380" s="417"/>
      <c r="W3380" s="62"/>
      <c r="X3380" s="415"/>
      <c r="Y3380" s="417"/>
      <c r="Z3380" s="415"/>
      <c r="AA3380" s="417"/>
      <c r="AB3380" s="62"/>
      <c r="AC3380" s="62"/>
      <c r="AD3380" s="62"/>
      <c r="AE3380" s="62"/>
      <c r="AF3380" s="62"/>
      <c r="AG3380" s="62"/>
      <c r="AH3380" s="62"/>
    </row>
    <row r="3381" spans="14:34">
      <c r="N3381" s="415"/>
      <c r="O3381" s="417"/>
      <c r="P3381" s="415"/>
      <c r="Q3381" s="418"/>
      <c r="R3381" s="62"/>
      <c r="S3381" s="62"/>
      <c r="T3381" s="62"/>
      <c r="U3381" s="62"/>
      <c r="V3381" s="417"/>
      <c r="W3381" s="62"/>
      <c r="X3381" s="415"/>
      <c r="Y3381" s="417"/>
      <c r="Z3381" s="415"/>
      <c r="AA3381" s="417"/>
      <c r="AB3381" s="62"/>
      <c r="AC3381" s="62"/>
      <c r="AD3381" s="62"/>
      <c r="AE3381" s="62"/>
      <c r="AF3381" s="62"/>
      <c r="AG3381" s="62"/>
      <c r="AH3381" s="62"/>
    </row>
    <row r="3382" spans="14:34">
      <c r="N3382" s="415"/>
      <c r="O3382" s="417"/>
      <c r="P3382" s="415"/>
      <c r="Q3382" s="418"/>
      <c r="R3382" s="62"/>
      <c r="S3382" s="62"/>
      <c r="T3382" s="62"/>
      <c r="U3382" s="62"/>
      <c r="V3382" s="417"/>
      <c r="W3382" s="62"/>
      <c r="X3382" s="415"/>
      <c r="Y3382" s="417"/>
      <c r="Z3382" s="415"/>
      <c r="AA3382" s="417"/>
      <c r="AB3382" s="62"/>
      <c r="AC3382" s="62"/>
      <c r="AD3382" s="62"/>
      <c r="AE3382" s="62"/>
      <c r="AF3382" s="62"/>
      <c r="AG3382" s="62"/>
      <c r="AH3382" s="62"/>
    </row>
    <row r="3383" spans="14:34">
      <c r="N3383" s="415"/>
      <c r="O3383" s="417"/>
      <c r="P3383" s="415"/>
      <c r="Q3383" s="418"/>
      <c r="R3383" s="62"/>
      <c r="S3383" s="62"/>
      <c r="T3383" s="62"/>
      <c r="U3383" s="62"/>
      <c r="V3383" s="417"/>
      <c r="W3383" s="62"/>
      <c r="X3383" s="415"/>
      <c r="Y3383" s="417"/>
      <c r="Z3383" s="415"/>
      <c r="AA3383" s="417"/>
      <c r="AB3383" s="62"/>
      <c r="AC3383" s="62"/>
      <c r="AD3383" s="62"/>
      <c r="AE3383" s="62"/>
      <c r="AF3383" s="62"/>
      <c r="AG3383" s="62"/>
      <c r="AH3383" s="62"/>
    </row>
    <row r="3384" spans="14:34">
      <c r="N3384" s="415"/>
      <c r="O3384" s="417"/>
      <c r="P3384" s="415"/>
      <c r="Q3384" s="418"/>
      <c r="R3384" s="62"/>
      <c r="S3384" s="62"/>
      <c r="T3384" s="62"/>
      <c r="U3384" s="62"/>
      <c r="V3384" s="417"/>
      <c r="W3384" s="62"/>
      <c r="X3384" s="415"/>
      <c r="Y3384" s="417"/>
      <c r="Z3384" s="415"/>
      <c r="AA3384" s="417"/>
      <c r="AB3384" s="62"/>
      <c r="AC3384" s="62"/>
      <c r="AD3384" s="62"/>
      <c r="AE3384" s="62"/>
      <c r="AF3384" s="62"/>
      <c r="AG3384" s="62"/>
      <c r="AH3384" s="62"/>
    </row>
    <row r="3385" spans="14:34">
      <c r="N3385" s="415"/>
      <c r="O3385" s="417"/>
      <c r="P3385" s="415"/>
      <c r="Q3385" s="418"/>
      <c r="R3385" s="62"/>
      <c r="S3385" s="62"/>
      <c r="T3385" s="62"/>
      <c r="U3385" s="62"/>
      <c r="V3385" s="417"/>
      <c r="W3385" s="62"/>
      <c r="X3385" s="415"/>
      <c r="Y3385" s="417"/>
      <c r="Z3385" s="415"/>
      <c r="AA3385" s="417"/>
      <c r="AB3385" s="62"/>
      <c r="AC3385" s="62"/>
      <c r="AD3385" s="62"/>
      <c r="AE3385" s="62"/>
      <c r="AF3385" s="62"/>
      <c r="AG3385" s="62"/>
      <c r="AH3385" s="62"/>
    </row>
    <row r="3386" spans="14:34">
      <c r="N3386" s="415"/>
      <c r="O3386" s="417"/>
      <c r="P3386" s="415"/>
      <c r="Q3386" s="418"/>
      <c r="R3386" s="62"/>
      <c r="S3386" s="62"/>
      <c r="T3386" s="62"/>
      <c r="U3386" s="62"/>
      <c r="V3386" s="417"/>
      <c r="W3386" s="62"/>
      <c r="X3386" s="415"/>
      <c r="Y3386" s="417"/>
      <c r="Z3386" s="415"/>
      <c r="AA3386" s="417"/>
      <c r="AB3386" s="62"/>
      <c r="AC3386" s="62"/>
      <c r="AD3386" s="62"/>
      <c r="AE3386" s="62"/>
      <c r="AF3386" s="62"/>
      <c r="AG3386" s="62"/>
      <c r="AH3386" s="62"/>
    </row>
    <row r="3387" spans="14:34">
      <c r="N3387" s="415"/>
      <c r="O3387" s="417"/>
      <c r="P3387" s="415"/>
      <c r="Q3387" s="418"/>
      <c r="R3387" s="62"/>
      <c r="S3387" s="62"/>
      <c r="T3387" s="62"/>
      <c r="U3387" s="62"/>
      <c r="V3387" s="417"/>
      <c r="W3387" s="62"/>
      <c r="X3387" s="415"/>
      <c r="Y3387" s="417"/>
      <c r="Z3387" s="415"/>
      <c r="AA3387" s="417"/>
      <c r="AB3387" s="62"/>
      <c r="AC3387" s="62"/>
      <c r="AD3387" s="62"/>
      <c r="AE3387" s="62"/>
      <c r="AF3387" s="62"/>
      <c r="AG3387" s="62"/>
      <c r="AH3387" s="62"/>
    </row>
    <row r="3388" spans="14:34">
      <c r="N3388" s="415"/>
      <c r="O3388" s="417"/>
      <c r="P3388" s="415"/>
      <c r="Q3388" s="418"/>
      <c r="R3388" s="62"/>
      <c r="S3388" s="62"/>
      <c r="T3388" s="62"/>
      <c r="U3388" s="62"/>
      <c r="V3388" s="417"/>
      <c r="W3388" s="62"/>
      <c r="X3388" s="415"/>
      <c r="Y3388" s="417"/>
      <c r="Z3388" s="415"/>
      <c r="AA3388" s="417"/>
      <c r="AB3388" s="62"/>
      <c r="AC3388" s="62"/>
      <c r="AD3388" s="62"/>
      <c r="AE3388" s="62"/>
      <c r="AF3388" s="62"/>
      <c r="AG3388" s="62"/>
      <c r="AH3388" s="62"/>
    </row>
    <row r="3389" spans="14:34">
      <c r="N3389" s="415"/>
      <c r="O3389" s="417"/>
      <c r="P3389" s="415"/>
      <c r="Q3389" s="418"/>
      <c r="R3389" s="62"/>
      <c r="S3389" s="62"/>
      <c r="T3389" s="62"/>
      <c r="U3389" s="62"/>
      <c r="V3389" s="417"/>
      <c r="W3389" s="62"/>
      <c r="X3389" s="415"/>
      <c r="Y3389" s="417"/>
      <c r="Z3389" s="415"/>
      <c r="AA3389" s="417"/>
      <c r="AB3389" s="62"/>
      <c r="AC3389" s="62"/>
      <c r="AD3389" s="62"/>
      <c r="AE3389" s="62"/>
      <c r="AF3389" s="62"/>
      <c r="AG3389" s="62"/>
      <c r="AH3389" s="62"/>
    </row>
    <row r="3390" spans="14:34">
      <c r="N3390" s="415"/>
      <c r="O3390" s="417"/>
      <c r="P3390" s="415"/>
      <c r="Q3390" s="418"/>
      <c r="R3390" s="62"/>
      <c r="S3390" s="62"/>
      <c r="T3390" s="62"/>
      <c r="U3390" s="62"/>
      <c r="V3390" s="417"/>
      <c r="W3390" s="62"/>
      <c r="X3390" s="415"/>
      <c r="Y3390" s="417"/>
      <c r="Z3390" s="415"/>
      <c r="AA3390" s="417"/>
      <c r="AB3390" s="62"/>
      <c r="AC3390" s="62"/>
      <c r="AD3390" s="62"/>
      <c r="AE3390" s="62"/>
      <c r="AF3390" s="62"/>
      <c r="AG3390" s="62"/>
      <c r="AH3390" s="62"/>
    </row>
    <row r="3391" spans="14:34">
      <c r="N3391" s="415"/>
      <c r="O3391" s="417"/>
      <c r="P3391" s="415"/>
      <c r="Q3391" s="418"/>
      <c r="R3391" s="62"/>
      <c r="S3391" s="62"/>
      <c r="T3391" s="62"/>
      <c r="U3391" s="62"/>
      <c r="V3391" s="417"/>
      <c r="W3391" s="62"/>
      <c r="X3391" s="415"/>
      <c r="Y3391" s="417"/>
      <c r="Z3391" s="415"/>
      <c r="AA3391" s="417"/>
      <c r="AB3391" s="62"/>
      <c r="AC3391" s="62"/>
      <c r="AD3391" s="62"/>
      <c r="AE3391" s="62"/>
      <c r="AF3391" s="62"/>
      <c r="AG3391" s="62"/>
      <c r="AH3391" s="62"/>
    </row>
    <row r="3392" spans="14:34">
      <c r="N3392" s="415"/>
      <c r="O3392" s="417"/>
      <c r="P3392" s="415"/>
      <c r="Q3392" s="418"/>
      <c r="R3392" s="62"/>
      <c r="S3392" s="62"/>
      <c r="T3392" s="62"/>
      <c r="U3392" s="62"/>
      <c r="V3392" s="417"/>
      <c r="W3392" s="62"/>
      <c r="X3392" s="415"/>
      <c r="Y3392" s="417"/>
      <c r="Z3392" s="415"/>
      <c r="AA3392" s="417"/>
      <c r="AB3392" s="62"/>
      <c r="AC3392" s="62"/>
      <c r="AD3392" s="62"/>
      <c r="AE3392" s="62"/>
      <c r="AF3392" s="62"/>
      <c r="AG3392" s="62"/>
      <c r="AH3392" s="62"/>
    </row>
    <row r="3393" spans="14:34">
      <c r="N3393" s="415"/>
      <c r="O3393" s="417"/>
      <c r="P3393" s="415"/>
      <c r="Q3393" s="418"/>
      <c r="R3393" s="62"/>
      <c r="S3393" s="62"/>
      <c r="T3393" s="62"/>
      <c r="U3393" s="62"/>
      <c r="V3393" s="417"/>
      <c r="W3393" s="62"/>
      <c r="X3393" s="415"/>
      <c r="Y3393" s="417"/>
      <c r="Z3393" s="415"/>
      <c r="AA3393" s="417"/>
      <c r="AB3393" s="62"/>
      <c r="AC3393" s="62"/>
      <c r="AD3393" s="62"/>
      <c r="AE3393" s="62"/>
      <c r="AF3393" s="62"/>
      <c r="AG3393" s="62"/>
      <c r="AH3393" s="62"/>
    </row>
    <row r="3394" spans="14:34">
      <c r="N3394" s="415"/>
      <c r="O3394" s="417"/>
      <c r="P3394" s="415"/>
      <c r="Q3394" s="418"/>
      <c r="R3394" s="62"/>
      <c r="S3394" s="62"/>
      <c r="T3394" s="62"/>
      <c r="U3394" s="62"/>
      <c r="V3394" s="417"/>
      <c r="W3394" s="62"/>
      <c r="X3394" s="415"/>
      <c r="Y3394" s="417"/>
      <c r="Z3394" s="415"/>
      <c r="AA3394" s="417"/>
      <c r="AB3394" s="62"/>
      <c r="AC3394" s="62"/>
      <c r="AD3394" s="62"/>
      <c r="AE3394" s="62"/>
      <c r="AF3394" s="62"/>
      <c r="AG3394" s="62"/>
      <c r="AH3394" s="62"/>
    </row>
    <row r="3395" spans="14:34">
      <c r="N3395" s="415"/>
      <c r="O3395" s="417"/>
      <c r="P3395" s="415"/>
      <c r="Q3395" s="418"/>
      <c r="R3395" s="62"/>
      <c r="S3395" s="62"/>
      <c r="T3395" s="62"/>
      <c r="U3395" s="62"/>
      <c r="V3395" s="417"/>
      <c r="W3395" s="62"/>
      <c r="X3395" s="415"/>
      <c r="Y3395" s="417"/>
      <c r="Z3395" s="415"/>
      <c r="AA3395" s="417"/>
      <c r="AB3395" s="62"/>
      <c r="AC3395" s="62"/>
      <c r="AD3395" s="62"/>
      <c r="AE3395" s="62"/>
      <c r="AF3395" s="62"/>
      <c r="AG3395" s="62"/>
      <c r="AH3395" s="62"/>
    </row>
    <row r="3396" spans="14:34">
      <c r="N3396" s="415"/>
      <c r="O3396" s="417"/>
      <c r="P3396" s="415"/>
      <c r="Q3396" s="418"/>
      <c r="R3396" s="62"/>
      <c r="S3396" s="62"/>
      <c r="T3396" s="62"/>
      <c r="U3396" s="62"/>
      <c r="V3396" s="417"/>
      <c r="W3396" s="62"/>
      <c r="X3396" s="415"/>
      <c r="Y3396" s="417"/>
      <c r="Z3396" s="415"/>
      <c r="AA3396" s="417"/>
      <c r="AB3396" s="62"/>
      <c r="AC3396" s="62"/>
      <c r="AD3396" s="62"/>
      <c r="AE3396" s="62"/>
      <c r="AF3396" s="62"/>
      <c r="AG3396" s="62"/>
      <c r="AH3396" s="62"/>
    </row>
    <row r="3397" spans="14:34">
      <c r="N3397" s="415"/>
      <c r="O3397" s="417"/>
      <c r="P3397" s="415"/>
      <c r="Q3397" s="418"/>
      <c r="R3397" s="62"/>
      <c r="S3397" s="62"/>
      <c r="T3397" s="62"/>
      <c r="U3397" s="62"/>
      <c r="V3397" s="417"/>
      <c r="W3397" s="62"/>
      <c r="X3397" s="415"/>
      <c r="Y3397" s="417"/>
      <c r="Z3397" s="415"/>
      <c r="AA3397" s="417"/>
      <c r="AB3397" s="62"/>
      <c r="AC3397" s="62"/>
      <c r="AD3397" s="62"/>
      <c r="AE3397" s="62"/>
      <c r="AF3397" s="62"/>
      <c r="AG3397" s="62"/>
      <c r="AH3397" s="62"/>
    </row>
    <row r="3398" spans="14:34">
      <c r="N3398" s="415"/>
      <c r="O3398" s="417"/>
      <c r="P3398" s="415"/>
      <c r="Q3398" s="418"/>
      <c r="R3398" s="62"/>
      <c r="S3398" s="62"/>
      <c r="T3398" s="62"/>
      <c r="U3398" s="62"/>
      <c r="V3398" s="417"/>
      <c r="W3398" s="62"/>
      <c r="X3398" s="415"/>
      <c r="Y3398" s="417"/>
      <c r="Z3398" s="415"/>
      <c r="AA3398" s="417"/>
      <c r="AB3398" s="62"/>
      <c r="AC3398" s="62"/>
      <c r="AD3398" s="62"/>
      <c r="AE3398" s="62"/>
      <c r="AF3398" s="62"/>
      <c r="AG3398" s="62"/>
      <c r="AH3398" s="62"/>
    </row>
    <row r="3399" spans="14:34">
      <c r="N3399" s="415"/>
      <c r="O3399" s="417"/>
      <c r="P3399" s="415"/>
      <c r="Q3399" s="418"/>
      <c r="R3399" s="62"/>
      <c r="S3399" s="62"/>
      <c r="T3399" s="62"/>
      <c r="U3399" s="62"/>
      <c r="V3399" s="417"/>
      <c r="W3399" s="62"/>
      <c r="X3399" s="415"/>
      <c r="Y3399" s="417"/>
      <c r="Z3399" s="415"/>
      <c r="AA3399" s="417"/>
      <c r="AB3399" s="62"/>
      <c r="AC3399" s="62"/>
      <c r="AD3399" s="62"/>
      <c r="AE3399" s="62"/>
      <c r="AF3399" s="62"/>
      <c r="AG3399" s="62"/>
      <c r="AH3399" s="62"/>
    </row>
    <row r="3400" spans="14:34">
      <c r="N3400" s="415"/>
      <c r="O3400" s="417"/>
      <c r="P3400" s="415"/>
      <c r="Q3400" s="418"/>
      <c r="R3400" s="62"/>
      <c r="S3400" s="62"/>
      <c r="T3400" s="62"/>
      <c r="U3400" s="62"/>
      <c r="V3400" s="417"/>
      <c r="W3400" s="62"/>
      <c r="X3400" s="415"/>
      <c r="Y3400" s="417"/>
      <c r="Z3400" s="415"/>
      <c r="AA3400" s="417"/>
      <c r="AB3400" s="62"/>
      <c r="AC3400" s="62"/>
      <c r="AD3400" s="62"/>
      <c r="AE3400" s="62"/>
      <c r="AF3400" s="62"/>
      <c r="AG3400" s="62"/>
      <c r="AH3400" s="62"/>
    </row>
    <row r="3401" spans="14:34">
      <c r="N3401" s="415"/>
      <c r="O3401" s="417"/>
      <c r="P3401" s="415"/>
      <c r="Q3401" s="418"/>
      <c r="R3401" s="62"/>
      <c r="S3401" s="62"/>
      <c r="T3401" s="62"/>
      <c r="U3401" s="62"/>
      <c r="V3401" s="417"/>
      <c r="W3401" s="62"/>
      <c r="X3401" s="415"/>
      <c r="Y3401" s="417"/>
      <c r="Z3401" s="415"/>
      <c r="AA3401" s="417"/>
      <c r="AB3401" s="62"/>
      <c r="AC3401" s="62"/>
      <c r="AD3401" s="62"/>
      <c r="AE3401" s="62"/>
      <c r="AF3401" s="62"/>
      <c r="AG3401" s="62"/>
      <c r="AH3401" s="62"/>
    </row>
    <row r="3402" spans="14:34">
      <c r="N3402" s="415"/>
      <c r="O3402" s="417"/>
      <c r="P3402" s="415"/>
      <c r="Q3402" s="418"/>
      <c r="R3402" s="62"/>
      <c r="S3402" s="62"/>
      <c r="T3402" s="62"/>
      <c r="U3402" s="62"/>
      <c r="V3402" s="417"/>
      <c r="W3402" s="62"/>
      <c r="X3402" s="415"/>
      <c r="Y3402" s="417"/>
      <c r="Z3402" s="415"/>
      <c r="AA3402" s="417"/>
      <c r="AB3402" s="62"/>
      <c r="AC3402" s="62"/>
      <c r="AD3402" s="62"/>
      <c r="AE3402" s="62"/>
      <c r="AF3402" s="62"/>
      <c r="AG3402" s="62"/>
      <c r="AH3402" s="62"/>
    </row>
    <row r="3403" spans="14:34">
      <c r="N3403" s="415"/>
      <c r="O3403" s="417"/>
      <c r="P3403" s="415"/>
      <c r="Q3403" s="418"/>
      <c r="R3403" s="62"/>
      <c r="S3403" s="62"/>
      <c r="T3403" s="62"/>
      <c r="U3403" s="62"/>
      <c r="V3403" s="417"/>
      <c r="W3403" s="62"/>
      <c r="X3403" s="415"/>
      <c r="Y3403" s="417"/>
      <c r="Z3403" s="415"/>
      <c r="AA3403" s="417"/>
      <c r="AB3403" s="62"/>
      <c r="AC3403" s="62"/>
      <c r="AD3403" s="62"/>
      <c r="AE3403" s="62"/>
      <c r="AF3403" s="62"/>
      <c r="AG3403" s="62"/>
      <c r="AH3403" s="62"/>
    </row>
    <row r="3404" spans="14:34">
      <c r="N3404" s="415"/>
      <c r="O3404" s="417"/>
      <c r="P3404" s="415"/>
      <c r="Q3404" s="418"/>
      <c r="R3404" s="62"/>
      <c r="S3404" s="62"/>
      <c r="T3404" s="62"/>
      <c r="U3404" s="62"/>
      <c r="V3404" s="417"/>
      <c r="W3404" s="62"/>
      <c r="X3404" s="415"/>
      <c r="Y3404" s="417"/>
      <c r="Z3404" s="415"/>
      <c r="AA3404" s="417"/>
      <c r="AB3404" s="62"/>
      <c r="AC3404" s="62"/>
      <c r="AD3404" s="62"/>
      <c r="AE3404" s="62"/>
      <c r="AF3404" s="62"/>
      <c r="AG3404" s="62"/>
      <c r="AH3404" s="62"/>
    </row>
    <row r="3405" spans="14:34">
      <c r="N3405" s="415"/>
      <c r="O3405" s="417"/>
      <c r="P3405" s="415"/>
      <c r="Q3405" s="418"/>
      <c r="R3405" s="62"/>
      <c r="S3405" s="62"/>
      <c r="T3405" s="62"/>
      <c r="U3405" s="62"/>
      <c r="V3405" s="417"/>
      <c r="W3405" s="62"/>
      <c r="X3405" s="415"/>
      <c r="Y3405" s="417"/>
      <c r="Z3405" s="415"/>
      <c r="AA3405" s="417"/>
      <c r="AB3405" s="62"/>
      <c r="AC3405" s="62"/>
      <c r="AD3405" s="62"/>
      <c r="AE3405" s="62"/>
      <c r="AF3405" s="62"/>
      <c r="AG3405" s="62"/>
      <c r="AH3405" s="62"/>
    </row>
    <row r="3406" spans="14:34">
      <c r="N3406" s="415"/>
      <c r="O3406" s="417"/>
      <c r="P3406" s="415"/>
      <c r="Q3406" s="418"/>
      <c r="R3406" s="62"/>
      <c r="S3406" s="62"/>
      <c r="T3406" s="62"/>
      <c r="U3406" s="62"/>
      <c r="V3406" s="417"/>
      <c r="W3406" s="62"/>
      <c r="X3406" s="415"/>
      <c r="Y3406" s="417"/>
      <c r="Z3406" s="415"/>
      <c r="AA3406" s="417"/>
      <c r="AB3406" s="62"/>
      <c r="AC3406" s="62"/>
      <c r="AD3406" s="62"/>
      <c r="AE3406" s="62"/>
      <c r="AF3406" s="62"/>
      <c r="AG3406" s="62"/>
      <c r="AH3406" s="62"/>
    </row>
    <row r="3407" spans="14:34">
      <c r="N3407" s="415"/>
      <c r="O3407" s="417"/>
      <c r="P3407" s="415"/>
      <c r="Q3407" s="418"/>
      <c r="R3407" s="62"/>
      <c r="S3407" s="62"/>
      <c r="T3407" s="62"/>
      <c r="U3407" s="62"/>
      <c r="V3407" s="417"/>
      <c r="W3407" s="62"/>
      <c r="X3407" s="415"/>
      <c r="Y3407" s="417"/>
      <c r="Z3407" s="415"/>
      <c r="AA3407" s="417"/>
      <c r="AB3407" s="62"/>
      <c r="AC3407" s="62"/>
      <c r="AD3407" s="62"/>
      <c r="AE3407" s="62"/>
      <c r="AF3407" s="62"/>
      <c r="AG3407" s="62"/>
      <c r="AH3407" s="62"/>
    </row>
    <row r="3408" spans="14:34">
      <c r="N3408" s="415"/>
      <c r="O3408" s="417"/>
      <c r="P3408" s="415"/>
      <c r="Q3408" s="418"/>
      <c r="R3408" s="62"/>
      <c r="S3408" s="62"/>
      <c r="T3408" s="62"/>
      <c r="U3408" s="62"/>
      <c r="V3408" s="417"/>
      <c r="W3408" s="62"/>
      <c r="X3408" s="415"/>
      <c r="Y3408" s="417"/>
      <c r="Z3408" s="415"/>
      <c r="AA3408" s="417"/>
      <c r="AB3408" s="62"/>
      <c r="AC3408" s="62"/>
      <c r="AD3408" s="62"/>
      <c r="AE3408" s="62"/>
      <c r="AF3408" s="62"/>
      <c r="AG3408" s="62"/>
      <c r="AH3408" s="62"/>
    </row>
    <row r="3409" spans="14:34">
      <c r="N3409" s="415"/>
      <c r="O3409" s="417"/>
      <c r="P3409" s="415"/>
      <c r="Q3409" s="418"/>
      <c r="R3409" s="62"/>
      <c r="S3409" s="62"/>
      <c r="T3409" s="62"/>
      <c r="U3409" s="62"/>
      <c r="V3409" s="417"/>
      <c r="W3409" s="62"/>
      <c r="X3409" s="415"/>
      <c r="Y3409" s="417"/>
      <c r="Z3409" s="415"/>
      <c r="AA3409" s="417"/>
      <c r="AB3409" s="62"/>
      <c r="AC3409" s="62"/>
      <c r="AD3409" s="62"/>
      <c r="AE3409" s="62"/>
      <c r="AF3409" s="62"/>
      <c r="AG3409" s="62"/>
      <c r="AH3409" s="62"/>
    </row>
    <row r="3410" spans="14:34">
      <c r="N3410" s="415"/>
      <c r="O3410" s="417"/>
      <c r="P3410" s="415"/>
      <c r="Q3410" s="418"/>
      <c r="R3410" s="62"/>
      <c r="S3410" s="62"/>
      <c r="T3410" s="62"/>
      <c r="U3410" s="62"/>
      <c r="V3410" s="417"/>
      <c r="W3410" s="62"/>
      <c r="X3410" s="415"/>
      <c r="Y3410" s="417"/>
      <c r="Z3410" s="415"/>
      <c r="AA3410" s="417"/>
      <c r="AB3410" s="62"/>
      <c r="AC3410" s="62"/>
      <c r="AD3410" s="62"/>
      <c r="AE3410" s="62"/>
      <c r="AF3410" s="62"/>
      <c r="AG3410" s="62"/>
      <c r="AH3410" s="62"/>
    </row>
    <row r="3411" spans="14:34">
      <c r="N3411" s="415"/>
      <c r="O3411" s="417"/>
      <c r="P3411" s="415"/>
      <c r="Q3411" s="418"/>
      <c r="R3411" s="62"/>
      <c r="S3411" s="62"/>
      <c r="T3411" s="62"/>
      <c r="U3411" s="62"/>
      <c r="V3411" s="417"/>
      <c r="W3411" s="62"/>
      <c r="X3411" s="415"/>
      <c r="Y3411" s="417"/>
      <c r="Z3411" s="415"/>
      <c r="AA3411" s="417"/>
      <c r="AB3411" s="62"/>
      <c r="AC3411" s="62"/>
      <c r="AD3411" s="62"/>
      <c r="AE3411" s="62"/>
      <c r="AF3411" s="62"/>
      <c r="AG3411" s="62"/>
      <c r="AH3411" s="62"/>
    </row>
    <row r="3412" spans="14:34">
      <c r="N3412" s="415"/>
      <c r="O3412" s="417"/>
      <c r="P3412" s="415"/>
      <c r="Q3412" s="418"/>
      <c r="R3412" s="62"/>
      <c r="S3412" s="62"/>
      <c r="T3412" s="62"/>
      <c r="U3412" s="62"/>
      <c r="V3412" s="417"/>
      <c r="W3412" s="62"/>
      <c r="X3412" s="415"/>
      <c r="Y3412" s="417"/>
      <c r="Z3412" s="415"/>
      <c r="AA3412" s="417"/>
      <c r="AB3412" s="62"/>
      <c r="AC3412" s="62"/>
      <c r="AD3412" s="62"/>
      <c r="AE3412" s="62"/>
      <c r="AF3412" s="62"/>
      <c r="AG3412" s="62"/>
      <c r="AH3412" s="62"/>
    </row>
    <row r="3413" spans="14:34">
      <c r="N3413" s="415"/>
      <c r="O3413" s="417"/>
      <c r="P3413" s="415"/>
      <c r="Q3413" s="418"/>
      <c r="R3413" s="62"/>
      <c r="S3413" s="62"/>
      <c r="T3413" s="62"/>
      <c r="U3413" s="62"/>
      <c r="V3413" s="417"/>
      <c r="W3413" s="62"/>
      <c r="X3413" s="415"/>
      <c r="Y3413" s="417"/>
      <c r="Z3413" s="415"/>
      <c r="AA3413" s="417"/>
      <c r="AB3413" s="62"/>
      <c r="AC3413" s="62"/>
      <c r="AD3413" s="62"/>
      <c r="AE3413" s="62"/>
      <c r="AF3413" s="62"/>
      <c r="AG3413" s="62"/>
      <c r="AH3413" s="62"/>
    </row>
    <row r="3414" spans="14:34">
      <c r="N3414" s="415"/>
      <c r="O3414" s="417"/>
      <c r="P3414" s="415"/>
      <c r="Q3414" s="418"/>
      <c r="R3414" s="62"/>
      <c r="S3414" s="62"/>
      <c r="T3414" s="62"/>
      <c r="U3414" s="62"/>
      <c r="V3414" s="417"/>
      <c r="W3414" s="62"/>
      <c r="X3414" s="415"/>
      <c r="Y3414" s="417"/>
      <c r="Z3414" s="415"/>
      <c r="AA3414" s="417"/>
      <c r="AB3414" s="62"/>
      <c r="AC3414" s="62"/>
      <c r="AD3414" s="62"/>
      <c r="AE3414" s="62"/>
      <c r="AF3414" s="62"/>
      <c r="AG3414" s="62"/>
      <c r="AH3414" s="62"/>
    </row>
    <row r="3415" spans="14:34">
      <c r="N3415" s="415"/>
      <c r="O3415" s="417"/>
      <c r="P3415" s="415"/>
      <c r="Q3415" s="418"/>
      <c r="R3415" s="62"/>
      <c r="S3415" s="62"/>
      <c r="T3415" s="62"/>
      <c r="U3415" s="62"/>
      <c r="V3415" s="417"/>
      <c r="W3415" s="62"/>
      <c r="X3415" s="415"/>
      <c r="Y3415" s="417"/>
      <c r="Z3415" s="415"/>
      <c r="AA3415" s="417"/>
      <c r="AB3415" s="62"/>
      <c r="AC3415" s="62"/>
      <c r="AD3415" s="62"/>
      <c r="AE3415" s="62"/>
      <c r="AF3415" s="62"/>
      <c r="AG3415" s="62"/>
      <c r="AH3415" s="62"/>
    </row>
    <row r="3416" spans="14:34">
      <c r="N3416" s="415"/>
      <c r="O3416" s="417"/>
      <c r="P3416" s="415"/>
      <c r="Q3416" s="418"/>
      <c r="R3416" s="62"/>
      <c r="S3416" s="62"/>
      <c r="T3416" s="62"/>
      <c r="U3416" s="62"/>
      <c r="V3416" s="417"/>
      <c r="W3416" s="62"/>
      <c r="X3416" s="415"/>
      <c r="Y3416" s="417"/>
      <c r="Z3416" s="415"/>
      <c r="AA3416" s="417"/>
      <c r="AB3416" s="62"/>
      <c r="AC3416" s="62"/>
      <c r="AD3416" s="62"/>
      <c r="AE3416" s="62"/>
      <c r="AF3416" s="62"/>
      <c r="AG3416" s="62"/>
      <c r="AH3416" s="62"/>
    </row>
    <row r="3417" spans="14:34">
      <c r="N3417" s="415"/>
      <c r="O3417" s="417"/>
      <c r="P3417" s="415"/>
      <c r="Q3417" s="418"/>
      <c r="R3417" s="62"/>
      <c r="S3417" s="62"/>
      <c r="T3417" s="62"/>
      <c r="U3417" s="62"/>
      <c r="V3417" s="417"/>
      <c r="W3417" s="62"/>
      <c r="X3417" s="415"/>
      <c r="Y3417" s="417"/>
      <c r="Z3417" s="415"/>
      <c r="AA3417" s="417"/>
      <c r="AB3417" s="62"/>
      <c r="AC3417" s="62"/>
      <c r="AD3417" s="62"/>
      <c r="AE3417" s="62"/>
      <c r="AF3417" s="62"/>
      <c r="AG3417" s="62"/>
      <c r="AH3417" s="62"/>
    </row>
    <row r="3418" spans="14:34">
      <c r="N3418" s="415"/>
      <c r="O3418" s="417"/>
      <c r="P3418" s="415"/>
      <c r="Q3418" s="418"/>
      <c r="R3418" s="62"/>
      <c r="S3418" s="62"/>
      <c r="T3418" s="62"/>
      <c r="U3418" s="62"/>
      <c r="V3418" s="417"/>
      <c r="W3418" s="62"/>
      <c r="X3418" s="415"/>
      <c r="Y3418" s="417"/>
      <c r="Z3418" s="415"/>
      <c r="AA3418" s="417"/>
      <c r="AB3418" s="62"/>
      <c r="AC3418" s="62"/>
      <c r="AD3418" s="62"/>
      <c r="AE3418" s="62"/>
      <c r="AF3418" s="62"/>
      <c r="AG3418" s="62"/>
      <c r="AH3418" s="62"/>
    </row>
    <row r="3419" spans="14:34">
      <c r="N3419" s="415"/>
      <c r="O3419" s="417"/>
      <c r="P3419" s="415"/>
      <c r="Q3419" s="418"/>
      <c r="R3419" s="62"/>
      <c r="S3419" s="62"/>
      <c r="T3419" s="62"/>
      <c r="U3419" s="62"/>
      <c r="V3419" s="417"/>
      <c r="W3419" s="62"/>
      <c r="X3419" s="415"/>
      <c r="Y3419" s="417"/>
      <c r="Z3419" s="415"/>
      <c r="AA3419" s="417"/>
      <c r="AB3419" s="62"/>
      <c r="AC3419" s="62"/>
      <c r="AD3419" s="62"/>
      <c r="AE3419" s="62"/>
      <c r="AF3419" s="62"/>
      <c r="AG3419" s="62"/>
      <c r="AH3419" s="62"/>
    </row>
    <row r="3420" spans="14:34">
      <c r="N3420" s="415"/>
      <c r="O3420" s="417"/>
      <c r="P3420" s="415"/>
      <c r="Q3420" s="418"/>
      <c r="R3420" s="62"/>
      <c r="S3420" s="62"/>
      <c r="T3420" s="62"/>
      <c r="U3420" s="62"/>
      <c r="V3420" s="417"/>
      <c r="W3420" s="62"/>
      <c r="X3420" s="415"/>
      <c r="Y3420" s="417"/>
      <c r="Z3420" s="415"/>
      <c r="AA3420" s="417"/>
      <c r="AB3420" s="62"/>
      <c r="AC3420" s="62"/>
      <c r="AD3420" s="62"/>
      <c r="AE3420" s="62"/>
      <c r="AF3420" s="62"/>
      <c r="AG3420" s="62"/>
      <c r="AH3420" s="62"/>
    </row>
    <row r="3421" spans="14:34">
      <c r="N3421" s="415"/>
      <c r="O3421" s="417"/>
      <c r="P3421" s="415"/>
      <c r="Q3421" s="418"/>
      <c r="R3421" s="62"/>
      <c r="S3421" s="62"/>
      <c r="T3421" s="62"/>
      <c r="U3421" s="62"/>
      <c r="V3421" s="417"/>
      <c r="W3421" s="62"/>
      <c r="X3421" s="415"/>
      <c r="Y3421" s="417"/>
      <c r="Z3421" s="415"/>
      <c r="AA3421" s="417"/>
      <c r="AB3421" s="62"/>
      <c r="AC3421" s="62"/>
      <c r="AD3421" s="62"/>
      <c r="AE3421" s="62"/>
      <c r="AF3421" s="62"/>
      <c r="AG3421" s="62"/>
      <c r="AH3421" s="62"/>
    </row>
    <row r="3422" spans="14:34">
      <c r="N3422" s="415"/>
      <c r="O3422" s="417"/>
      <c r="P3422" s="415"/>
      <c r="Q3422" s="418"/>
      <c r="R3422" s="62"/>
      <c r="S3422" s="62"/>
      <c r="T3422" s="62"/>
      <c r="U3422" s="62"/>
      <c r="V3422" s="417"/>
      <c r="W3422" s="62"/>
      <c r="X3422" s="415"/>
      <c r="Y3422" s="417"/>
      <c r="Z3422" s="415"/>
      <c r="AA3422" s="417"/>
      <c r="AB3422" s="62"/>
      <c r="AC3422" s="62"/>
      <c r="AD3422" s="62"/>
      <c r="AE3422" s="62"/>
      <c r="AF3422" s="62"/>
      <c r="AG3422" s="62"/>
      <c r="AH3422" s="62"/>
    </row>
    <row r="3423" spans="14:34">
      <c r="N3423" s="415"/>
      <c r="O3423" s="417"/>
      <c r="P3423" s="415"/>
      <c r="Q3423" s="418"/>
      <c r="R3423" s="62"/>
      <c r="S3423" s="62"/>
      <c r="T3423" s="62"/>
      <c r="U3423" s="62"/>
      <c r="V3423" s="417"/>
      <c r="W3423" s="62"/>
      <c r="X3423" s="415"/>
      <c r="Y3423" s="417"/>
      <c r="Z3423" s="415"/>
      <c r="AA3423" s="417"/>
      <c r="AB3423" s="62"/>
      <c r="AC3423" s="62"/>
      <c r="AD3423" s="62"/>
      <c r="AE3423" s="62"/>
      <c r="AF3423" s="62"/>
      <c r="AG3423" s="62"/>
      <c r="AH3423" s="62"/>
    </row>
    <row r="3424" spans="14:34">
      <c r="N3424" s="415"/>
      <c r="O3424" s="417"/>
      <c r="P3424" s="415"/>
      <c r="Q3424" s="418"/>
      <c r="R3424" s="62"/>
      <c r="S3424" s="62"/>
      <c r="T3424" s="62"/>
      <c r="U3424" s="62"/>
      <c r="V3424" s="417"/>
      <c r="W3424" s="62"/>
      <c r="X3424" s="415"/>
      <c r="Y3424" s="417"/>
      <c r="Z3424" s="415"/>
      <c r="AA3424" s="417"/>
      <c r="AB3424" s="62"/>
      <c r="AC3424" s="62"/>
      <c r="AD3424" s="62"/>
      <c r="AE3424" s="62"/>
      <c r="AF3424" s="62"/>
      <c r="AG3424" s="62"/>
      <c r="AH3424" s="62"/>
    </row>
    <row r="3425" spans="14:34">
      <c r="N3425" s="415"/>
      <c r="O3425" s="417"/>
      <c r="P3425" s="415"/>
      <c r="Q3425" s="418"/>
      <c r="R3425" s="62"/>
      <c r="S3425" s="62"/>
      <c r="T3425" s="62"/>
      <c r="U3425" s="62"/>
      <c r="V3425" s="417"/>
      <c r="W3425" s="62"/>
      <c r="X3425" s="415"/>
      <c r="Y3425" s="417"/>
      <c r="Z3425" s="415"/>
      <c r="AA3425" s="417"/>
      <c r="AB3425" s="62"/>
      <c r="AC3425" s="62"/>
      <c r="AD3425" s="62"/>
      <c r="AE3425" s="62"/>
      <c r="AF3425" s="62"/>
      <c r="AG3425" s="62"/>
      <c r="AH3425" s="62"/>
    </row>
    <row r="3426" spans="14:34">
      <c r="N3426" s="415"/>
      <c r="O3426" s="417"/>
      <c r="P3426" s="415"/>
      <c r="Q3426" s="418"/>
      <c r="R3426" s="62"/>
      <c r="S3426" s="62"/>
      <c r="T3426" s="62"/>
      <c r="U3426" s="62"/>
      <c r="V3426" s="417"/>
      <c r="W3426" s="62"/>
      <c r="X3426" s="415"/>
      <c r="Y3426" s="417"/>
      <c r="Z3426" s="415"/>
      <c r="AA3426" s="417"/>
      <c r="AB3426" s="62"/>
      <c r="AC3426" s="62"/>
      <c r="AD3426" s="62"/>
      <c r="AE3426" s="62"/>
      <c r="AF3426" s="62"/>
      <c r="AG3426" s="62"/>
      <c r="AH3426" s="62"/>
    </row>
    <row r="3427" spans="14:34">
      <c r="N3427" s="415"/>
      <c r="O3427" s="417"/>
      <c r="P3427" s="415"/>
      <c r="Q3427" s="418"/>
      <c r="R3427" s="62"/>
      <c r="S3427" s="62"/>
      <c r="T3427" s="62"/>
      <c r="U3427" s="62"/>
      <c r="V3427" s="417"/>
      <c r="W3427" s="62"/>
      <c r="X3427" s="415"/>
      <c r="Y3427" s="417"/>
      <c r="Z3427" s="415"/>
      <c r="AA3427" s="417"/>
      <c r="AB3427" s="62"/>
      <c r="AC3427" s="62"/>
      <c r="AD3427" s="62"/>
      <c r="AE3427" s="62"/>
      <c r="AF3427" s="62"/>
      <c r="AG3427" s="62"/>
      <c r="AH3427" s="62"/>
    </row>
    <row r="3428" spans="14:34">
      <c r="N3428" s="415"/>
      <c r="O3428" s="417"/>
      <c r="P3428" s="415"/>
      <c r="Q3428" s="418"/>
      <c r="R3428" s="62"/>
      <c r="S3428" s="62"/>
      <c r="T3428" s="62"/>
      <c r="U3428" s="62"/>
      <c r="V3428" s="417"/>
      <c r="W3428" s="62"/>
      <c r="X3428" s="415"/>
      <c r="Y3428" s="417"/>
      <c r="Z3428" s="415"/>
      <c r="AA3428" s="417"/>
      <c r="AB3428" s="62"/>
      <c r="AC3428" s="62"/>
      <c r="AD3428" s="62"/>
      <c r="AE3428" s="62"/>
      <c r="AF3428" s="62"/>
      <c r="AG3428" s="62"/>
      <c r="AH3428" s="62"/>
    </row>
    <row r="3429" spans="14:34">
      <c r="N3429" s="415"/>
      <c r="O3429" s="417"/>
      <c r="P3429" s="415"/>
      <c r="Q3429" s="418"/>
      <c r="R3429" s="62"/>
      <c r="S3429" s="62"/>
      <c r="T3429" s="62"/>
      <c r="U3429" s="62"/>
      <c r="V3429" s="417"/>
      <c r="W3429" s="62"/>
      <c r="X3429" s="415"/>
      <c r="Y3429" s="417"/>
      <c r="Z3429" s="415"/>
      <c r="AA3429" s="417"/>
      <c r="AB3429" s="62"/>
      <c r="AC3429" s="62"/>
      <c r="AD3429" s="62"/>
      <c r="AE3429" s="62"/>
      <c r="AF3429" s="62"/>
      <c r="AG3429" s="62"/>
      <c r="AH3429" s="62"/>
    </row>
    <row r="3430" spans="14:34">
      <c r="N3430" s="415"/>
      <c r="O3430" s="417"/>
      <c r="P3430" s="415"/>
      <c r="Q3430" s="418"/>
      <c r="R3430" s="62"/>
      <c r="S3430" s="62"/>
      <c r="T3430" s="62"/>
      <c r="U3430" s="62"/>
      <c r="V3430" s="417"/>
      <c r="W3430" s="62"/>
      <c r="X3430" s="415"/>
      <c r="Y3430" s="417"/>
      <c r="Z3430" s="415"/>
      <c r="AA3430" s="417"/>
      <c r="AB3430" s="62"/>
      <c r="AC3430" s="62"/>
      <c r="AD3430" s="62"/>
      <c r="AE3430" s="62"/>
      <c r="AF3430" s="62"/>
      <c r="AG3430" s="62"/>
      <c r="AH3430" s="62"/>
    </row>
    <row r="3431" spans="14:34">
      <c r="N3431" s="415"/>
      <c r="O3431" s="417"/>
      <c r="P3431" s="415"/>
      <c r="Q3431" s="418"/>
      <c r="R3431" s="62"/>
      <c r="S3431" s="62"/>
      <c r="T3431" s="62"/>
      <c r="U3431" s="62"/>
      <c r="V3431" s="417"/>
      <c r="W3431" s="62"/>
      <c r="X3431" s="415"/>
      <c r="Y3431" s="417"/>
      <c r="Z3431" s="415"/>
      <c r="AA3431" s="417"/>
      <c r="AB3431" s="62"/>
      <c r="AC3431" s="62"/>
      <c r="AD3431" s="62"/>
      <c r="AE3431" s="62"/>
      <c r="AF3431" s="62"/>
      <c r="AG3431" s="62"/>
      <c r="AH3431" s="62"/>
    </row>
    <row r="3432" spans="14:34">
      <c r="N3432" s="415"/>
      <c r="O3432" s="417"/>
      <c r="P3432" s="415"/>
      <c r="Q3432" s="418"/>
      <c r="R3432" s="62"/>
      <c r="S3432" s="62"/>
      <c r="T3432" s="62"/>
      <c r="U3432" s="62"/>
      <c r="V3432" s="417"/>
      <c r="W3432" s="62"/>
      <c r="X3432" s="415"/>
      <c r="Y3432" s="417"/>
      <c r="Z3432" s="415"/>
      <c r="AA3432" s="417"/>
      <c r="AB3432" s="62"/>
      <c r="AC3432" s="62"/>
      <c r="AD3432" s="62"/>
      <c r="AE3432" s="62"/>
      <c r="AF3432" s="62"/>
      <c r="AG3432" s="62"/>
      <c r="AH3432" s="62"/>
    </row>
    <row r="3433" spans="14:34">
      <c r="N3433" s="415"/>
      <c r="O3433" s="417"/>
      <c r="P3433" s="415"/>
      <c r="Q3433" s="418"/>
      <c r="R3433" s="62"/>
      <c r="S3433" s="62"/>
      <c r="T3433" s="62"/>
      <c r="U3433" s="62"/>
      <c r="V3433" s="417"/>
      <c r="W3433" s="62"/>
      <c r="X3433" s="415"/>
      <c r="Y3433" s="417"/>
      <c r="Z3433" s="415"/>
      <c r="AA3433" s="417"/>
      <c r="AB3433" s="62"/>
      <c r="AC3433" s="62"/>
      <c r="AD3433" s="62"/>
      <c r="AE3433" s="62"/>
      <c r="AF3433" s="62"/>
      <c r="AG3433" s="62"/>
      <c r="AH3433" s="62"/>
    </row>
    <row r="3434" spans="14:34">
      <c r="N3434" s="415"/>
      <c r="O3434" s="417"/>
      <c r="P3434" s="415"/>
      <c r="Q3434" s="418"/>
      <c r="R3434" s="62"/>
      <c r="S3434" s="62"/>
      <c r="T3434" s="62"/>
      <c r="U3434" s="62"/>
      <c r="V3434" s="417"/>
      <c r="W3434" s="62"/>
      <c r="X3434" s="415"/>
      <c r="Y3434" s="417"/>
      <c r="Z3434" s="415"/>
      <c r="AA3434" s="417"/>
      <c r="AB3434" s="62"/>
      <c r="AC3434" s="62"/>
      <c r="AD3434" s="62"/>
      <c r="AE3434" s="62"/>
      <c r="AF3434" s="62"/>
      <c r="AG3434" s="62"/>
      <c r="AH3434" s="62"/>
    </row>
    <row r="3435" spans="14:34">
      <c r="N3435" s="415"/>
      <c r="O3435" s="417"/>
      <c r="P3435" s="415"/>
      <c r="Q3435" s="418"/>
      <c r="R3435" s="62"/>
      <c r="S3435" s="62"/>
      <c r="T3435" s="62"/>
      <c r="U3435" s="62"/>
      <c r="V3435" s="417"/>
      <c r="W3435" s="62"/>
      <c r="X3435" s="415"/>
      <c r="Y3435" s="417"/>
      <c r="Z3435" s="415"/>
      <c r="AA3435" s="417"/>
      <c r="AB3435" s="62"/>
      <c r="AC3435" s="62"/>
      <c r="AD3435" s="62"/>
      <c r="AE3435" s="62"/>
      <c r="AF3435" s="62"/>
      <c r="AG3435" s="62"/>
      <c r="AH3435" s="62"/>
    </row>
    <row r="3436" spans="14:34">
      <c r="N3436" s="415"/>
      <c r="O3436" s="417"/>
      <c r="P3436" s="415"/>
      <c r="Q3436" s="418"/>
      <c r="R3436" s="62"/>
      <c r="S3436" s="62"/>
      <c r="T3436" s="62"/>
      <c r="U3436" s="62"/>
      <c r="V3436" s="417"/>
      <c r="W3436" s="62"/>
      <c r="X3436" s="415"/>
      <c r="Y3436" s="417"/>
      <c r="Z3436" s="415"/>
      <c r="AA3436" s="417"/>
      <c r="AB3436" s="62"/>
      <c r="AC3436" s="62"/>
      <c r="AD3436" s="62"/>
      <c r="AE3436" s="62"/>
      <c r="AF3436" s="62"/>
      <c r="AG3436" s="62"/>
      <c r="AH3436" s="62"/>
    </row>
    <row r="3437" spans="14:34">
      <c r="N3437" s="415"/>
      <c r="O3437" s="417"/>
      <c r="P3437" s="415"/>
      <c r="Q3437" s="418"/>
      <c r="R3437" s="62"/>
      <c r="S3437" s="62"/>
      <c r="T3437" s="62"/>
      <c r="U3437" s="62"/>
      <c r="V3437" s="417"/>
      <c r="W3437" s="62"/>
      <c r="X3437" s="415"/>
      <c r="Y3437" s="417"/>
      <c r="Z3437" s="415"/>
      <c r="AA3437" s="417"/>
      <c r="AB3437" s="62"/>
      <c r="AC3437" s="62"/>
      <c r="AD3437" s="62"/>
      <c r="AE3437" s="62"/>
      <c r="AF3437" s="62"/>
      <c r="AG3437" s="62"/>
      <c r="AH3437" s="62"/>
    </row>
    <row r="3438" spans="14:34">
      <c r="N3438" s="415"/>
      <c r="O3438" s="417"/>
      <c r="P3438" s="415"/>
      <c r="Q3438" s="418"/>
      <c r="R3438" s="62"/>
      <c r="S3438" s="62"/>
      <c r="T3438" s="62"/>
      <c r="U3438" s="62"/>
      <c r="V3438" s="417"/>
      <c r="W3438" s="62"/>
      <c r="X3438" s="415"/>
      <c r="Y3438" s="417"/>
      <c r="Z3438" s="415"/>
      <c r="AA3438" s="417"/>
      <c r="AB3438" s="62"/>
      <c r="AC3438" s="62"/>
      <c r="AD3438" s="62"/>
      <c r="AE3438" s="62"/>
      <c r="AF3438" s="62"/>
      <c r="AG3438" s="62"/>
      <c r="AH3438" s="62"/>
    </row>
    <row r="3439" spans="14:34">
      <c r="N3439" s="415"/>
      <c r="O3439" s="417"/>
      <c r="P3439" s="415"/>
      <c r="Q3439" s="418"/>
      <c r="R3439" s="62"/>
      <c r="S3439" s="62"/>
      <c r="T3439" s="62"/>
      <c r="U3439" s="62"/>
      <c r="V3439" s="417"/>
      <c r="W3439" s="62"/>
      <c r="X3439" s="415"/>
      <c r="Y3439" s="417"/>
      <c r="Z3439" s="415"/>
      <c r="AA3439" s="417"/>
      <c r="AB3439" s="62"/>
      <c r="AC3439" s="62"/>
      <c r="AD3439" s="62"/>
      <c r="AE3439" s="62"/>
      <c r="AF3439" s="62"/>
      <c r="AG3439" s="62"/>
      <c r="AH3439" s="62"/>
    </row>
    <row r="3440" spans="14:34">
      <c r="N3440" s="415"/>
      <c r="O3440" s="417"/>
      <c r="P3440" s="415"/>
      <c r="Q3440" s="418"/>
      <c r="R3440" s="62"/>
      <c r="S3440" s="62"/>
      <c r="T3440" s="62"/>
      <c r="U3440" s="62"/>
      <c r="V3440" s="417"/>
      <c r="W3440" s="62"/>
      <c r="X3440" s="415"/>
      <c r="Y3440" s="417"/>
      <c r="Z3440" s="415"/>
      <c r="AA3440" s="417"/>
      <c r="AB3440" s="62"/>
      <c r="AC3440" s="62"/>
      <c r="AD3440" s="62"/>
      <c r="AE3440" s="62"/>
      <c r="AF3440" s="62"/>
      <c r="AG3440" s="62"/>
      <c r="AH3440" s="62"/>
    </row>
    <row r="3441" spans="14:34">
      <c r="N3441" s="415"/>
      <c r="O3441" s="417"/>
      <c r="P3441" s="415"/>
      <c r="Q3441" s="418"/>
      <c r="R3441" s="62"/>
      <c r="S3441" s="62"/>
      <c r="T3441" s="62"/>
      <c r="U3441" s="62"/>
      <c r="V3441" s="417"/>
      <c r="W3441" s="62"/>
      <c r="X3441" s="415"/>
      <c r="Y3441" s="417"/>
      <c r="Z3441" s="415"/>
      <c r="AA3441" s="417"/>
      <c r="AB3441" s="62"/>
      <c r="AC3441" s="62"/>
      <c r="AD3441" s="62"/>
      <c r="AE3441" s="62"/>
      <c r="AF3441" s="62"/>
      <c r="AG3441" s="62"/>
      <c r="AH3441" s="62"/>
    </row>
    <row r="3442" spans="14:34">
      <c r="N3442" s="415"/>
      <c r="O3442" s="417"/>
      <c r="P3442" s="415"/>
      <c r="Q3442" s="418"/>
      <c r="R3442" s="62"/>
      <c r="S3442" s="62"/>
      <c r="T3442" s="62"/>
      <c r="U3442" s="62"/>
      <c r="V3442" s="417"/>
      <c r="W3442" s="62"/>
      <c r="X3442" s="415"/>
      <c r="Y3442" s="417"/>
      <c r="Z3442" s="415"/>
      <c r="AA3442" s="417"/>
      <c r="AB3442" s="62"/>
      <c r="AC3442" s="62"/>
      <c r="AD3442" s="62"/>
      <c r="AE3442" s="62"/>
      <c r="AF3442" s="62"/>
      <c r="AG3442" s="62"/>
      <c r="AH3442" s="62"/>
    </row>
    <row r="3443" spans="14:34">
      <c r="N3443" s="415"/>
      <c r="O3443" s="417"/>
      <c r="P3443" s="415"/>
      <c r="Q3443" s="418"/>
      <c r="R3443" s="62"/>
      <c r="S3443" s="62"/>
      <c r="T3443" s="62"/>
      <c r="U3443" s="62"/>
      <c r="V3443" s="417"/>
      <c r="W3443" s="62"/>
      <c r="X3443" s="415"/>
      <c r="Y3443" s="417"/>
      <c r="Z3443" s="415"/>
      <c r="AA3443" s="417"/>
      <c r="AB3443" s="62"/>
      <c r="AC3443" s="62"/>
      <c r="AD3443" s="62"/>
      <c r="AE3443" s="62"/>
      <c r="AF3443" s="62"/>
      <c r="AG3443" s="62"/>
      <c r="AH3443" s="62"/>
    </row>
    <row r="3444" spans="14:34">
      <c r="N3444" s="415"/>
      <c r="O3444" s="417"/>
      <c r="P3444" s="415"/>
      <c r="Q3444" s="418"/>
      <c r="R3444" s="62"/>
      <c r="S3444" s="62"/>
      <c r="T3444" s="62"/>
      <c r="U3444" s="62"/>
      <c r="V3444" s="417"/>
      <c r="W3444" s="62"/>
      <c r="X3444" s="415"/>
      <c r="Y3444" s="417"/>
      <c r="Z3444" s="415"/>
      <c r="AA3444" s="417"/>
      <c r="AB3444" s="62"/>
      <c r="AC3444" s="62"/>
      <c r="AD3444" s="62"/>
      <c r="AE3444" s="62"/>
      <c r="AF3444" s="62"/>
      <c r="AG3444" s="62"/>
      <c r="AH3444" s="62"/>
    </row>
    <row r="3445" spans="14:34">
      <c r="N3445" s="415"/>
      <c r="O3445" s="417"/>
      <c r="P3445" s="415"/>
      <c r="Q3445" s="418"/>
      <c r="R3445" s="62"/>
      <c r="S3445" s="62"/>
      <c r="T3445" s="62"/>
      <c r="U3445" s="62"/>
      <c r="V3445" s="417"/>
      <c r="W3445" s="62"/>
      <c r="X3445" s="415"/>
      <c r="Y3445" s="417"/>
      <c r="Z3445" s="415"/>
      <c r="AA3445" s="417"/>
      <c r="AB3445" s="62"/>
      <c r="AC3445" s="62"/>
      <c r="AD3445" s="62"/>
      <c r="AE3445" s="62"/>
      <c r="AF3445" s="62"/>
      <c r="AG3445" s="62"/>
      <c r="AH3445" s="62"/>
    </row>
    <row r="3446" spans="14:34">
      <c r="N3446" s="415"/>
      <c r="O3446" s="417"/>
      <c r="P3446" s="415"/>
      <c r="Q3446" s="418"/>
      <c r="R3446" s="62"/>
      <c r="S3446" s="62"/>
      <c r="T3446" s="62"/>
      <c r="U3446" s="62"/>
      <c r="V3446" s="417"/>
      <c r="W3446" s="62"/>
      <c r="X3446" s="415"/>
      <c r="Y3446" s="417"/>
      <c r="Z3446" s="415"/>
      <c r="AA3446" s="417"/>
      <c r="AB3446" s="62"/>
      <c r="AC3446" s="62"/>
      <c r="AD3446" s="62"/>
      <c r="AE3446" s="62"/>
      <c r="AF3446" s="62"/>
      <c r="AG3446" s="62"/>
      <c r="AH3446" s="62"/>
    </row>
    <row r="3447" spans="14:34">
      <c r="N3447" s="415"/>
      <c r="O3447" s="417"/>
      <c r="P3447" s="415"/>
      <c r="Q3447" s="418"/>
      <c r="R3447" s="62"/>
      <c r="S3447" s="62"/>
      <c r="T3447" s="62"/>
      <c r="U3447" s="62"/>
      <c r="V3447" s="417"/>
      <c r="W3447" s="62"/>
      <c r="X3447" s="415"/>
      <c r="Y3447" s="417"/>
      <c r="Z3447" s="415"/>
      <c r="AA3447" s="417"/>
      <c r="AB3447" s="62"/>
      <c r="AC3447" s="62"/>
      <c r="AD3447" s="62"/>
      <c r="AE3447" s="62"/>
      <c r="AF3447" s="62"/>
      <c r="AG3447" s="62"/>
      <c r="AH3447" s="62"/>
    </row>
    <row r="3448" spans="14:34">
      <c r="N3448" s="415"/>
      <c r="O3448" s="417"/>
      <c r="P3448" s="415"/>
      <c r="Q3448" s="418"/>
      <c r="R3448" s="62"/>
      <c r="S3448" s="62"/>
      <c r="T3448" s="62"/>
      <c r="U3448" s="62"/>
      <c r="V3448" s="417"/>
      <c r="W3448" s="62"/>
      <c r="X3448" s="415"/>
      <c r="Y3448" s="417"/>
      <c r="Z3448" s="415"/>
      <c r="AA3448" s="417"/>
      <c r="AB3448" s="62"/>
      <c r="AC3448" s="62"/>
      <c r="AD3448" s="62"/>
      <c r="AE3448" s="62"/>
      <c r="AF3448" s="62"/>
      <c r="AG3448" s="62"/>
      <c r="AH3448" s="62"/>
    </row>
    <row r="3449" spans="14:34">
      <c r="N3449" s="415"/>
      <c r="O3449" s="417"/>
      <c r="P3449" s="415"/>
      <c r="Q3449" s="418"/>
      <c r="R3449" s="62"/>
      <c r="S3449" s="62"/>
      <c r="T3449" s="62"/>
      <c r="U3449" s="62"/>
      <c r="V3449" s="417"/>
      <c r="W3449" s="62"/>
      <c r="X3449" s="415"/>
      <c r="Y3449" s="417"/>
      <c r="Z3449" s="415"/>
      <c r="AA3449" s="417"/>
      <c r="AB3449" s="62"/>
      <c r="AC3449" s="62"/>
      <c r="AD3449" s="62"/>
      <c r="AE3449" s="62"/>
      <c r="AF3449" s="62"/>
      <c r="AG3449" s="62"/>
      <c r="AH3449" s="62"/>
    </row>
    <row r="3450" spans="14:34">
      <c r="N3450" s="415"/>
      <c r="O3450" s="417"/>
      <c r="P3450" s="415"/>
      <c r="Q3450" s="418"/>
      <c r="R3450" s="62"/>
      <c r="S3450" s="62"/>
      <c r="T3450" s="62"/>
      <c r="U3450" s="62"/>
      <c r="V3450" s="417"/>
      <c r="W3450" s="62"/>
      <c r="X3450" s="415"/>
      <c r="Y3450" s="417"/>
      <c r="Z3450" s="415"/>
      <c r="AA3450" s="417"/>
      <c r="AB3450" s="62"/>
      <c r="AC3450" s="62"/>
      <c r="AD3450" s="62"/>
      <c r="AE3450" s="62"/>
      <c r="AF3450" s="62"/>
      <c r="AG3450" s="62"/>
      <c r="AH3450" s="62"/>
    </row>
    <row r="3451" spans="14:34">
      <c r="N3451" s="415"/>
      <c r="O3451" s="417"/>
      <c r="P3451" s="415"/>
      <c r="Q3451" s="418"/>
      <c r="R3451" s="62"/>
      <c r="S3451" s="62"/>
      <c r="T3451" s="62"/>
      <c r="U3451" s="62"/>
      <c r="V3451" s="417"/>
      <c r="W3451" s="62"/>
      <c r="X3451" s="415"/>
      <c r="Y3451" s="417"/>
      <c r="Z3451" s="415"/>
      <c r="AA3451" s="417"/>
      <c r="AB3451" s="62"/>
      <c r="AC3451" s="62"/>
      <c r="AD3451" s="62"/>
      <c r="AE3451" s="62"/>
      <c r="AF3451" s="62"/>
      <c r="AG3451" s="62"/>
      <c r="AH3451" s="62"/>
    </row>
    <row r="3452" spans="14:34">
      <c r="N3452" s="415"/>
      <c r="O3452" s="417"/>
      <c r="P3452" s="415"/>
      <c r="Q3452" s="418"/>
      <c r="R3452" s="62"/>
      <c r="S3452" s="62"/>
      <c r="T3452" s="62"/>
      <c r="U3452" s="62"/>
      <c r="V3452" s="417"/>
      <c r="W3452" s="62"/>
      <c r="X3452" s="415"/>
      <c r="Y3452" s="417"/>
      <c r="Z3452" s="415"/>
      <c r="AA3452" s="417"/>
      <c r="AB3452" s="62"/>
      <c r="AC3452" s="62"/>
      <c r="AD3452" s="62"/>
      <c r="AE3452" s="62"/>
      <c r="AF3452" s="62"/>
      <c r="AG3452" s="62"/>
      <c r="AH3452" s="62"/>
    </row>
    <row r="3453" spans="14:34">
      <c r="N3453" s="415"/>
      <c r="O3453" s="417"/>
      <c r="P3453" s="415"/>
      <c r="Q3453" s="418"/>
      <c r="R3453" s="62"/>
      <c r="S3453" s="62"/>
      <c r="T3453" s="62"/>
      <c r="U3453" s="62"/>
      <c r="V3453" s="417"/>
      <c r="W3453" s="62"/>
      <c r="X3453" s="415"/>
      <c r="Y3453" s="417"/>
      <c r="Z3453" s="415"/>
      <c r="AA3453" s="417"/>
      <c r="AB3453" s="62"/>
      <c r="AC3453" s="62"/>
      <c r="AD3453" s="62"/>
      <c r="AE3453" s="62"/>
      <c r="AF3453" s="62"/>
      <c r="AG3453" s="62"/>
      <c r="AH3453" s="62"/>
    </row>
    <row r="3454" spans="14:34">
      <c r="N3454" s="415"/>
      <c r="O3454" s="417"/>
      <c r="P3454" s="415"/>
      <c r="Q3454" s="418"/>
      <c r="R3454" s="62"/>
      <c r="S3454" s="62"/>
      <c r="T3454" s="62"/>
      <c r="U3454" s="62"/>
      <c r="V3454" s="417"/>
      <c r="W3454" s="62"/>
      <c r="X3454" s="415"/>
      <c r="Y3454" s="417"/>
      <c r="Z3454" s="415"/>
      <c r="AA3454" s="417"/>
      <c r="AB3454" s="62"/>
      <c r="AC3454" s="62"/>
      <c r="AD3454" s="62"/>
      <c r="AE3454" s="62"/>
      <c r="AF3454" s="62"/>
      <c r="AG3454" s="62"/>
      <c r="AH3454" s="62"/>
    </row>
    <row r="3455" spans="14:34">
      <c r="N3455" s="415"/>
      <c r="O3455" s="417"/>
      <c r="P3455" s="415"/>
      <c r="Q3455" s="418"/>
      <c r="R3455" s="62"/>
      <c r="S3455" s="62"/>
      <c r="T3455" s="62"/>
      <c r="U3455" s="62"/>
      <c r="V3455" s="417"/>
      <c r="W3455" s="62"/>
      <c r="X3455" s="415"/>
      <c r="Y3455" s="417"/>
      <c r="Z3455" s="415"/>
      <c r="AA3455" s="417"/>
      <c r="AB3455" s="62"/>
      <c r="AC3455" s="62"/>
      <c r="AD3455" s="62"/>
      <c r="AE3455" s="62"/>
      <c r="AF3455" s="62"/>
      <c r="AG3455" s="62"/>
      <c r="AH3455" s="62"/>
    </row>
    <row r="3456" spans="14:34">
      <c r="N3456" s="415"/>
      <c r="O3456" s="417"/>
      <c r="P3456" s="415"/>
      <c r="Q3456" s="418"/>
      <c r="R3456" s="62"/>
      <c r="S3456" s="62"/>
      <c r="T3456" s="62"/>
      <c r="U3456" s="62"/>
      <c r="V3456" s="417"/>
      <c r="W3456" s="62"/>
      <c r="X3456" s="415"/>
      <c r="Y3456" s="417"/>
      <c r="Z3456" s="415"/>
      <c r="AA3456" s="417"/>
      <c r="AB3456" s="62"/>
      <c r="AC3456" s="62"/>
      <c r="AD3456" s="62"/>
      <c r="AE3456" s="62"/>
      <c r="AF3456" s="62"/>
      <c r="AG3456" s="62"/>
      <c r="AH3456" s="62"/>
    </row>
    <row r="3457" spans="14:34">
      <c r="N3457" s="415"/>
      <c r="O3457" s="417"/>
      <c r="P3457" s="415"/>
      <c r="Q3457" s="418"/>
      <c r="R3457" s="62"/>
      <c r="S3457" s="62"/>
      <c r="T3457" s="62"/>
      <c r="U3457" s="62"/>
      <c r="V3457" s="417"/>
      <c r="W3457" s="62"/>
      <c r="X3457" s="415"/>
      <c r="Y3457" s="417"/>
      <c r="Z3457" s="415"/>
      <c r="AA3457" s="417"/>
      <c r="AB3457" s="62"/>
      <c r="AC3457" s="62"/>
      <c r="AD3457" s="62"/>
      <c r="AE3457" s="62"/>
      <c r="AF3457" s="62"/>
      <c r="AG3457" s="62"/>
      <c r="AH3457" s="62"/>
    </row>
    <row r="3458" spans="14:34">
      <c r="N3458" s="415"/>
      <c r="O3458" s="417"/>
      <c r="P3458" s="415"/>
      <c r="Q3458" s="418"/>
      <c r="R3458" s="62"/>
      <c r="S3458" s="62"/>
      <c r="T3458" s="62"/>
      <c r="U3458" s="62"/>
      <c r="V3458" s="417"/>
      <c r="W3458" s="62"/>
      <c r="X3458" s="415"/>
      <c r="Y3458" s="417"/>
      <c r="Z3458" s="415"/>
      <c r="AA3458" s="417"/>
      <c r="AB3458" s="62"/>
      <c r="AC3458" s="62"/>
      <c r="AD3458" s="62"/>
      <c r="AE3458" s="62"/>
      <c r="AF3458" s="62"/>
      <c r="AG3458" s="62"/>
      <c r="AH3458" s="62"/>
    </row>
    <row r="3459" spans="14:34">
      <c r="N3459" s="415"/>
      <c r="O3459" s="417"/>
      <c r="P3459" s="415"/>
      <c r="Q3459" s="418"/>
      <c r="R3459" s="62"/>
      <c r="S3459" s="62"/>
      <c r="T3459" s="62"/>
      <c r="U3459" s="62"/>
      <c r="V3459" s="417"/>
      <c r="W3459" s="62"/>
      <c r="X3459" s="415"/>
      <c r="Y3459" s="417"/>
      <c r="Z3459" s="415"/>
      <c r="AA3459" s="417"/>
      <c r="AB3459" s="62"/>
      <c r="AC3459" s="62"/>
      <c r="AD3459" s="62"/>
      <c r="AE3459" s="62"/>
      <c r="AF3459" s="62"/>
      <c r="AG3459" s="62"/>
      <c r="AH3459" s="62"/>
    </row>
    <row r="3460" spans="14:34">
      <c r="N3460" s="415"/>
      <c r="O3460" s="417"/>
      <c r="P3460" s="415"/>
      <c r="Q3460" s="418"/>
      <c r="R3460" s="62"/>
      <c r="S3460" s="62"/>
      <c r="T3460" s="62"/>
      <c r="U3460" s="62"/>
      <c r="V3460" s="417"/>
      <c r="W3460" s="62"/>
      <c r="X3460" s="415"/>
      <c r="Y3460" s="417"/>
      <c r="Z3460" s="415"/>
      <c r="AA3460" s="417"/>
      <c r="AB3460" s="62"/>
      <c r="AC3460" s="62"/>
      <c r="AD3460" s="62"/>
      <c r="AE3460" s="62"/>
      <c r="AF3460" s="62"/>
      <c r="AG3460" s="62"/>
      <c r="AH3460" s="62"/>
    </row>
    <row r="3461" spans="14:34">
      <c r="N3461" s="415"/>
      <c r="O3461" s="417"/>
      <c r="P3461" s="415"/>
      <c r="Q3461" s="418"/>
      <c r="R3461" s="62"/>
      <c r="S3461" s="62"/>
      <c r="T3461" s="62"/>
      <c r="U3461" s="62"/>
      <c r="V3461" s="417"/>
      <c r="W3461" s="62"/>
      <c r="X3461" s="415"/>
      <c r="Y3461" s="417"/>
      <c r="Z3461" s="415"/>
      <c r="AA3461" s="417"/>
      <c r="AB3461" s="62"/>
      <c r="AC3461" s="62"/>
      <c r="AD3461" s="62"/>
      <c r="AE3461" s="62"/>
      <c r="AF3461" s="62"/>
      <c r="AG3461" s="62"/>
      <c r="AH3461" s="62"/>
    </row>
    <row r="3462" spans="14:34">
      <c r="N3462" s="415"/>
      <c r="O3462" s="417"/>
      <c r="P3462" s="415"/>
      <c r="Q3462" s="418"/>
      <c r="R3462" s="62"/>
      <c r="S3462" s="62"/>
      <c r="T3462" s="62"/>
      <c r="U3462" s="62"/>
      <c r="V3462" s="417"/>
      <c r="W3462" s="62"/>
      <c r="X3462" s="415"/>
      <c r="Y3462" s="417"/>
      <c r="Z3462" s="415"/>
      <c r="AA3462" s="417"/>
      <c r="AB3462" s="62"/>
      <c r="AC3462" s="62"/>
      <c r="AD3462" s="62"/>
      <c r="AE3462" s="62"/>
      <c r="AF3462" s="62"/>
      <c r="AG3462" s="62"/>
      <c r="AH3462" s="62"/>
    </row>
    <row r="3463" spans="14:34">
      <c r="N3463" s="415"/>
      <c r="O3463" s="417"/>
      <c r="P3463" s="415"/>
      <c r="Q3463" s="418"/>
      <c r="R3463" s="62"/>
      <c r="S3463" s="62"/>
      <c r="T3463" s="62"/>
      <c r="U3463" s="62"/>
      <c r="V3463" s="417"/>
      <c r="W3463" s="62"/>
      <c r="X3463" s="415"/>
      <c r="Y3463" s="417"/>
      <c r="Z3463" s="415"/>
      <c r="AA3463" s="417"/>
      <c r="AB3463" s="62"/>
      <c r="AC3463" s="62"/>
      <c r="AD3463" s="62"/>
      <c r="AE3463" s="62"/>
      <c r="AF3463" s="62"/>
      <c r="AG3463" s="62"/>
      <c r="AH3463" s="62"/>
    </row>
    <row r="3464" spans="14:34">
      <c r="N3464" s="415"/>
      <c r="O3464" s="417"/>
      <c r="P3464" s="415"/>
      <c r="Q3464" s="418"/>
      <c r="R3464" s="62"/>
      <c r="S3464" s="62"/>
      <c r="T3464" s="62"/>
      <c r="U3464" s="62"/>
      <c r="V3464" s="417"/>
      <c r="W3464" s="62"/>
      <c r="X3464" s="415"/>
      <c r="Y3464" s="417"/>
      <c r="Z3464" s="415"/>
      <c r="AA3464" s="417"/>
      <c r="AB3464" s="62"/>
      <c r="AC3464" s="62"/>
      <c r="AD3464" s="62"/>
      <c r="AE3464" s="62"/>
      <c r="AF3464" s="62"/>
      <c r="AG3464" s="62"/>
      <c r="AH3464" s="62"/>
    </row>
    <row r="3465" spans="14:34">
      <c r="N3465" s="415"/>
      <c r="O3465" s="417"/>
      <c r="P3465" s="415"/>
      <c r="Q3465" s="418"/>
      <c r="R3465" s="62"/>
      <c r="S3465" s="62"/>
      <c r="T3465" s="62"/>
      <c r="U3465" s="62"/>
      <c r="V3465" s="417"/>
      <c r="W3465" s="62"/>
      <c r="X3465" s="415"/>
      <c r="Y3465" s="417"/>
      <c r="Z3465" s="415"/>
      <c r="AA3465" s="417"/>
      <c r="AB3465" s="62"/>
      <c r="AC3465" s="62"/>
      <c r="AD3465" s="62"/>
      <c r="AE3465" s="62"/>
      <c r="AF3465" s="62"/>
      <c r="AG3465" s="62"/>
      <c r="AH3465" s="62"/>
    </row>
    <row r="3466" spans="14:34">
      <c r="N3466" s="415"/>
      <c r="O3466" s="417"/>
      <c r="P3466" s="415"/>
      <c r="Q3466" s="418"/>
      <c r="R3466" s="62"/>
      <c r="S3466" s="62"/>
      <c r="T3466" s="62"/>
      <c r="U3466" s="62"/>
      <c r="V3466" s="417"/>
      <c r="W3466" s="62"/>
      <c r="X3466" s="415"/>
      <c r="Y3466" s="417"/>
      <c r="Z3466" s="415"/>
      <c r="AA3466" s="417"/>
      <c r="AB3466" s="62"/>
      <c r="AC3466" s="62"/>
      <c r="AD3466" s="62"/>
      <c r="AE3466" s="62"/>
      <c r="AF3466" s="62"/>
      <c r="AG3466" s="62"/>
      <c r="AH3466" s="62"/>
    </row>
    <row r="3467" spans="14:34">
      <c r="N3467" s="415"/>
      <c r="O3467" s="417"/>
      <c r="P3467" s="415"/>
      <c r="Q3467" s="418"/>
      <c r="R3467" s="62"/>
      <c r="S3467" s="62"/>
      <c r="T3467" s="62"/>
      <c r="U3467" s="62"/>
      <c r="V3467" s="417"/>
      <c r="W3467" s="62"/>
      <c r="X3467" s="415"/>
      <c r="Y3467" s="417"/>
      <c r="Z3467" s="415"/>
      <c r="AA3467" s="417"/>
      <c r="AB3467" s="62"/>
      <c r="AC3467" s="62"/>
      <c r="AD3467" s="62"/>
      <c r="AE3467" s="62"/>
      <c r="AF3467" s="62"/>
      <c r="AG3467" s="62"/>
      <c r="AH3467" s="62"/>
    </row>
    <row r="3468" spans="14:34">
      <c r="N3468" s="415"/>
      <c r="O3468" s="417"/>
      <c r="P3468" s="415"/>
      <c r="Q3468" s="418"/>
      <c r="R3468" s="62"/>
      <c r="S3468" s="62"/>
      <c r="T3468" s="62"/>
      <c r="U3468" s="62"/>
      <c r="V3468" s="417"/>
      <c r="W3468" s="62"/>
      <c r="X3468" s="415"/>
      <c r="Y3468" s="417"/>
      <c r="Z3468" s="415"/>
      <c r="AA3468" s="417"/>
      <c r="AB3468" s="62"/>
      <c r="AC3468" s="62"/>
      <c r="AD3468" s="62"/>
      <c r="AE3468" s="62"/>
      <c r="AF3468" s="62"/>
      <c r="AG3468" s="62"/>
      <c r="AH3468" s="62"/>
    </row>
    <row r="3469" spans="14:34">
      <c r="N3469" s="415"/>
      <c r="O3469" s="417"/>
      <c r="P3469" s="415"/>
      <c r="Q3469" s="418"/>
      <c r="R3469" s="62"/>
      <c r="S3469" s="62"/>
      <c r="T3469" s="62"/>
      <c r="U3469" s="62"/>
      <c r="V3469" s="417"/>
      <c r="W3469" s="62"/>
      <c r="X3469" s="415"/>
      <c r="Y3469" s="417"/>
      <c r="Z3469" s="415"/>
      <c r="AA3469" s="417"/>
      <c r="AB3469" s="62"/>
      <c r="AC3469" s="62"/>
      <c r="AD3469" s="62"/>
      <c r="AE3469" s="62"/>
      <c r="AF3469" s="62"/>
      <c r="AG3469" s="62"/>
      <c r="AH3469" s="62"/>
    </row>
    <row r="3470" spans="14:34">
      <c r="N3470" s="415"/>
      <c r="O3470" s="417"/>
      <c r="P3470" s="415"/>
      <c r="Q3470" s="418"/>
      <c r="R3470" s="62"/>
      <c r="S3470" s="62"/>
      <c r="T3470" s="62"/>
      <c r="U3470" s="62"/>
      <c r="V3470" s="417"/>
      <c r="W3470" s="62"/>
      <c r="X3470" s="415"/>
      <c r="Y3470" s="417"/>
      <c r="Z3470" s="415"/>
      <c r="AA3470" s="417"/>
      <c r="AB3470" s="62"/>
      <c r="AC3470" s="62"/>
      <c r="AD3470" s="62"/>
      <c r="AE3470" s="62"/>
      <c r="AF3470" s="62"/>
      <c r="AG3470" s="62"/>
      <c r="AH3470" s="62"/>
    </row>
    <row r="3471" spans="14:34">
      <c r="N3471" s="415"/>
      <c r="O3471" s="417"/>
      <c r="P3471" s="415"/>
      <c r="Q3471" s="418"/>
      <c r="R3471" s="62"/>
      <c r="S3471" s="62"/>
      <c r="T3471" s="62"/>
      <c r="U3471" s="62"/>
      <c r="V3471" s="417"/>
      <c r="W3471" s="62"/>
      <c r="X3471" s="415"/>
      <c r="Y3471" s="417"/>
      <c r="Z3471" s="415"/>
      <c r="AA3471" s="417"/>
      <c r="AB3471" s="62"/>
      <c r="AC3471" s="62"/>
      <c r="AD3471" s="62"/>
      <c r="AE3471" s="62"/>
      <c r="AF3471" s="62"/>
      <c r="AG3471" s="62"/>
      <c r="AH3471" s="62"/>
    </row>
    <row r="3472" spans="14:34">
      <c r="N3472" s="415"/>
      <c r="O3472" s="417"/>
      <c r="P3472" s="415"/>
      <c r="Q3472" s="418"/>
      <c r="R3472" s="62"/>
      <c r="S3472" s="62"/>
      <c r="T3472" s="62"/>
      <c r="U3472" s="62"/>
      <c r="V3472" s="417"/>
      <c r="W3472" s="62"/>
      <c r="X3472" s="415"/>
      <c r="Y3472" s="417"/>
      <c r="Z3472" s="415"/>
      <c r="AA3472" s="417"/>
      <c r="AB3472" s="62"/>
      <c r="AC3472" s="62"/>
      <c r="AD3472" s="62"/>
      <c r="AE3472" s="62"/>
      <c r="AF3472" s="62"/>
      <c r="AG3472" s="62"/>
      <c r="AH3472" s="62"/>
    </row>
    <row r="3473" spans="14:34">
      <c r="N3473" s="415"/>
      <c r="O3473" s="417"/>
      <c r="P3473" s="415"/>
      <c r="Q3473" s="418"/>
      <c r="R3473" s="62"/>
      <c r="S3473" s="62"/>
      <c r="T3473" s="62"/>
      <c r="U3473" s="62"/>
      <c r="V3473" s="417"/>
      <c r="W3473" s="62"/>
      <c r="X3473" s="415"/>
      <c r="Y3473" s="417"/>
      <c r="Z3473" s="415"/>
      <c r="AA3473" s="417"/>
      <c r="AB3473" s="62"/>
      <c r="AC3473" s="62"/>
      <c r="AD3473" s="62"/>
      <c r="AE3473" s="62"/>
      <c r="AF3473" s="62"/>
      <c r="AG3473" s="62"/>
      <c r="AH3473" s="62"/>
    </row>
    <row r="3474" spans="14:34">
      <c r="N3474" s="415"/>
      <c r="O3474" s="417"/>
      <c r="P3474" s="415"/>
      <c r="Q3474" s="418"/>
      <c r="R3474" s="62"/>
      <c r="S3474" s="62"/>
      <c r="T3474" s="62"/>
      <c r="U3474" s="62"/>
      <c r="V3474" s="417"/>
      <c r="W3474" s="62"/>
      <c r="X3474" s="415"/>
      <c r="Y3474" s="417"/>
      <c r="Z3474" s="415"/>
      <c r="AA3474" s="417"/>
      <c r="AB3474" s="62"/>
      <c r="AC3474" s="62"/>
      <c r="AD3474" s="62"/>
      <c r="AE3474" s="62"/>
      <c r="AF3474" s="62"/>
      <c r="AG3474" s="62"/>
      <c r="AH3474" s="62"/>
    </row>
    <row r="3475" spans="14:34">
      <c r="N3475" s="415"/>
      <c r="O3475" s="417"/>
      <c r="P3475" s="415"/>
      <c r="Q3475" s="418"/>
      <c r="R3475" s="62"/>
      <c r="S3475" s="62"/>
      <c r="T3475" s="62"/>
      <c r="U3475" s="62"/>
      <c r="V3475" s="417"/>
      <c r="W3475" s="62"/>
      <c r="X3475" s="415"/>
      <c r="Y3475" s="417"/>
      <c r="Z3475" s="415"/>
      <c r="AA3475" s="417"/>
      <c r="AB3475" s="62"/>
      <c r="AC3475" s="62"/>
      <c r="AD3475" s="62"/>
      <c r="AE3475" s="62"/>
      <c r="AF3475" s="62"/>
      <c r="AG3475" s="62"/>
      <c r="AH3475" s="62"/>
    </row>
    <row r="3476" spans="14:34">
      <c r="N3476" s="415"/>
      <c r="O3476" s="417"/>
      <c r="P3476" s="415"/>
      <c r="Q3476" s="418"/>
      <c r="R3476" s="62"/>
      <c r="S3476" s="62"/>
      <c r="T3476" s="62"/>
      <c r="U3476" s="62"/>
      <c r="V3476" s="417"/>
      <c r="W3476" s="62"/>
      <c r="X3476" s="415"/>
      <c r="Y3476" s="417"/>
      <c r="Z3476" s="415"/>
      <c r="AA3476" s="417"/>
      <c r="AB3476" s="62"/>
      <c r="AC3476" s="62"/>
      <c r="AD3476" s="62"/>
      <c r="AE3476" s="62"/>
      <c r="AF3476" s="62"/>
      <c r="AG3476" s="62"/>
      <c r="AH3476" s="62"/>
    </row>
    <row r="3477" spans="14:34">
      <c r="N3477" s="415"/>
      <c r="O3477" s="417"/>
      <c r="P3477" s="415"/>
      <c r="Q3477" s="418"/>
      <c r="R3477" s="62"/>
      <c r="S3477" s="62"/>
      <c r="T3477" s="62"/>
      <c r="U3477" s="62"/>
      <c r="V3477" s="417"/>
      <c r="W3477" s="62"/>
      <c r="X3477" s="415"/>
      <c r="Y3477" s="417"/>
      <c r="Z3477" s="415"/>
      <c r="AA3477" s="417"/>
      <c r="AB3477" s="62"/>
      <c r="AC3477" s="62"/>
      <c r="AD3477" s="62"/>
      <c r="AE3477" s="62"/>
      <c r="AF3477" s="62"/>
      <c r="AG3477" s="62"/>
      <c r="AH3477" s="62"/>
    </row>
    <row r="3478" spans="14:34">
      <c r="N3478" s="415"/>
      <c r="O3478" s="417"/>
      <c r="P3478" s="415"/>
      <c r="Q3478" s="418"/>
      <c r="R3478" s="62"/>
      <c r="S3478" s="62"/>
      <c r="T3478" s="62"/>
      <c r="U3478" s="62"/>
      <c r="V3478" s="417"/>
      <c r="W3478" s="62"/>
      <c r="X3478" s="415"/>
      <c r="Y3478" s="417"/>
      <c r="Z3478" s="415"/>
      <c r="AA3478" s="417"/>
      <c r="AB3478" s="62"/>
      <c r="AC3478" s="62"/>
      <c r="AD3478" s="62"/>
      <c r="AE3478" s="62"/>
      <c r="AF3478" s="62"/>
      <c r="AG3478" s="62"/>
      <c r="AH3478" s="62"/>
    </row>
    <row r="3479" spans="14:34">
      <c r="N3479" s="415"/>
      <c r="O3479" s="417"/>
      <c r="P3479" s="415"/>
      <c r="Q3479" s="418"/>
      <c r="R3479" s="62"/>
      <c r="S3479" s="62"/>
      <c r="T3479" s="62"/>
      <c r="U3479" s="62"/>
      <c r="V3479" s="417"/>
      <c r="W3479" s="62"/>
      <c r="X3479" s="415"/>
      <c r="Y3479" s="417"/>
      <c r="Z3479" s="415"/>
      <c r="AA3479" s="417"/>
      <c r="AB3479" s="62"/>
      <c r="AC3479" s="62"/>
      <c r="AD3479" s="62"/>
      <c r="AE3479" s="62"/>
      <c r="AF3479" s="62"/>
      <c r="AG3479" s="62"/>
      <c r="AH3479" s="62"/>
    </row>
    <row r="3480" spans="14:34">
      <c r="N3480" s="415"/>
      <c r="O3480" s="417"/>
      <c r="P3480" s="415"/>
      <c r="Q3480" s="418"/>
      <c r="R3480" s="62"/>
      <c r="S3480" s="62"/>
      <c r="T3480" s="62"/>
      <c r="U3480" s="62"/>
      <c r="V3480" s="417"/>
      <c r="W3480" s="62"/>
      <c r="X3480" s="415"/>
      <c r="Y3480" s="417"/>
      <c r="Z3480" s="415"/>
      <c r="AA3480" s="417"/>
      <c r="AB3480" s="62"/>
      <c r="AC3480" s="62"/>
      <c r="AD3480" s="62"/>
      <c r="AE3480" s="62"/>
      <c r="AF3480" s="62"/>
      <c r="AG3480" s="62"/>
      <c r="AH3480" s="62"/>
    </row>
    <row r="3481" spans="14:34">
      <c r="N3481" s="415"/>
      <c r="O3481" s="417"/>
      <c r="P3481" s="415"/>
      <c r="Q3481" s="418"/>
      <c r="R3481" s="62"/>
      <c r="S3481" s="62"/>
      <c r="T3481" s="62"/>
      <c r="U3481" s="62"/>
      <c r="V3481" s="417"/>
      <c r="W3481" s="62"/>
      <c r="X3481" s="415"/>
      <c r="Y3481" s="417"/>
      <c r="Z3481" s="415"/>
      <c r="AA3481" s="417"/>
      <c r="AB3481" s="62"/>
      <c r="AC3481" s="62"/>
      <c r="AD3481" s="62"/>
      <c r="AE3481" s="62"/>
      <c r="AF3481" s="62"/>
      <c r="AG3481" s="62"/>
      <c r="AH3481" s="62"/>
    </row>
    <row r="3482" spans="14:34">
      <c r="N3482" s="415"/>
      <c r="O3482" s="417"/>
      <c r="P3482" s="415"/>
      <c r="Q3482" s="418"/>
      <c r="R3482" s="62"/>
      <c r="S3482" s="62"/>
      <c r="T3482" s="62"/>
      <c r="U3482" s="62"/>
      <c r="V3482" s="417"/>
      <c r="W3482" s="62"/>
      <c r="X3482" s="415"/>
      <c r="Y3482" s="417"/>
      <c r="Z3482" s="415"/>
      <c r="AA3482" s="417"/>
      <c r="AB3482" s="62"/>
      <c r="AC3482" s="62"/>
      <c r="AD3482" s="62"/>
      <c r="AE3482" s="62"/>
      <c r="AF3482" s="62"/>
      <c r="AG3482" s="62"/>
      <c r="AH3482" s="62"/>
    </row>
    <row r="3483" spans="14:34">
      <c r="N3483" s="415"/>
      <c r="O3483" s="417"/>
      <c r="P3483" s="415"/>
      <c r="Q3483" s="418"/>
      <c r="R3483" s="62"/>
      <c r="S3483" s="62"/>
      <c r="T3483" s="62"/>
      <c r="U3483" s="62"/>
      <c r="V3483" s="417"/>
      <c r="W3483" s="62"/>
      <c r="X3483" s="415"/>
      <c r="Y3483" s="417"/>
      <c r="Z3483" s="415"/>
      <c r="AA3483" s="417"/>
      <c r="AB3483" s="62"/>
      <c r="AC3483" s="62"/>
      <c r="AD3483" s="62"/>
      <c r="AE3483" s="62"/>
      <c r="AF3483" s="62"/>
      <c r="AG3483" s="62"/>
      <c r="AH3483" s="62"/>
    </row>
    <row r="3484" spans="14:34">
      <c r="N3484" s="415"/>
      <c r="O3484" s="417"/>
      <c r="P3484" s="415"/>
      <c r="Q3484" s="418"/>
      <c r="R3484" s="62"/>
      <c r="S3484" s="62"/>
      <c r="T3484" s="62"/>
      <c r="U3484" s="62"/>
      <c r="V3484" s="417"/>
      <c r="W3484" s="62"/>
      <c r="X3484" s="415"/>
      <c r="Y3484" s="417"/>
      <c r="Z3484" s="415"/>
      <c r="AA3484" s="417"/>
      <c r="AB3484" s="62"/>
      <c r="AC3484" s="62"/>
      <c r="AD3484" s="62"/>
      <c r="AE3484" s="62"/>
      <c r="AF3484" s="62"/>
      <c r="AG3484" s="62"/>
      <c r="AH3484" s="62"/>
    </row>
    <row r="3485" spans="14:34">
      <c r="N3485" s="415"/>
      <c r="O3485" s="417"/>
      <c r="P3485" s="415"/>
      <c r="Q3485" s="418"/>
      <c r="R3485" s="62"/>
      <c r="S3485" s="62"/>
      <c r="T3485" s="62"/>
      <c r="U3485" s="62"/>
      <c r="V3485" s="417"/>
      <c r="W3485" s="62"/>
      <c r="X3485" s="415"/>
      <c r="Y3485" s="417"/>
      <c r="Z3485" s="415"/>
      <c r="AA3485" s="417"/>
      <c r="AB3485" s="62"/>
      <c r="AC3485" s="62"/>
      <c r="AD3485" s="62"/>
      <c r="AE3485" s="62"/>
      <c r="AF3485" s="62"/>
      <c r="AG3485" s="62"/>
      <c r="AH3485" s="62"/>
    </row>
    <row r="3486" spans="14:34">
      <c r="N3486" s="415"/>
      <c r="O3486" s="417"/>
      <c r="P3486" s="415"/>
      <c r="Q3486" s="418"/>
      <c r="R3486" s="62"/>
      <c r="S3486" s="62"/>
      <c r="T3486" s="62"/>
      <c r="U3486" s="62"/>
      <c r="V3486" s="417"/>
      <c r="W3486" s="62"/>
      <c r="X3486" s="415"/>
      <c r="Y3486" s="417"/>
      <c r="Z3486" s="415"/>
      <c r="AA3486" s="417"/>
      <c r="AB3486" s="62"/>
      <c r="AC3486" s="62"/>
      <c r="AD3486" s="62"/>
      <c r="AE3486" s="62"/>
      <c r="AF3486" s="62"/>
      <c r="AG3486" s="62"/>
      <c r="AH3486" s="62"/>
    </row>
    <row r="3487" spans="14:34">
      <c r="N3487" s="415"/>
      <c r="O3487" s="417"/>
      <c r="P3487" s="415"/>
      <c r="Q3487" s="418"/>
      <c r="R3487" s="62"/>
      <c r="S3487" s="62"/>
      <c r="T3487" s="62"/>
      <c r="U3487" s="62"/>
      <c r="V3487" s="417"/>
      <c r="W3487" s="62"/>
      <c r="X3487" s="415"/>
      <c r="Y3487" s="417"/>
      <c r="Z3487" s="415"/>
      <c r="AA3487" s="417"/>
      <c r="AB3487" s="62"/>
      <c r="AC3487" s="62"/>
      <c r="AD3487" s="62"/>
      <c r="AE3487" s="62"/>
      <c r="AF3487" s="62"/>
      <c r="AG3487" s="62"/>
      <c r="AH3487" s="62"/>
    </row>
    <row r="3488" spans="14:34">
      <c r="N3488" s="415"/>
      <c r="O3488" s="417"/>
      <c r="P3488" s="415"/>
      <c r="Q3488" s="418"/>
      <c r="R3488" s="62"/>
      <c r="S3488" s="62"/>
      <c r="T3488" s="62"/>
      <c r="U3488" s="62"/>
      <c r="V3488" s="417"/>
      <c r="W3488" s="62"/>
      <c r="X3488" s="415"/>
      <c r="Y3488" s="417"/>
      <c r="Z3488" s="415"/>
      <c r="AA3488" s="417"/>
      <c r="AB3488" s="62"/>
      <c r="AC3488" s="62"/>
      <c r="AD3488" s="62"/>
      <c r="AE3488" s="62"/>
      <c r="AF3488" s="62"/>
      <c r="AG3488" s="62"/>
      <c r="AH3488" s="62"/>
    </row>
    <row r="3489" spans="14:34">
      <c r="N3489" s="415"/>
      <c r="O3489" s="417"/>
      <c r="P3489" s="415"/>
      <c r="Q3489" s="418"/>
      <c r="R3489" s="62"/>
      <c r="S3489" s="62"/>
      <c r="T3489" s="62"/>
      <c r="U3489" s="62"/>
      <c r="V3489" s="417"/>
      <c r="W3489" s="62"/>
      <c r="X3489" s="415"/>
      <c r="Y3489" s="417"/>
      <c r="Z3489" s="415"/>
      <c r="AA3489" s="417"/>
      <c r="AB3489" s="62"/>
      <c r="AC3489" s="62"/>
      <c r="AD3489" s="62"/>
      <c r="AE3489" s="62"/>
      <c r="AF3489" s="62"/>
      <c r="AG3489" s="62"/>
      <c r="AH3489" s="62"/>
    </row>
    <row r="3490" spans="14:34">
      <c r="N3490" s="415"/>
      <c r="O3490" s="417"/>
      <c r="P3490" s="415"/>
      <c r="Q3490" s="418"/>
      <c r="R3490" s="62"/>
      <c r="S3490" s="62"/>
      <c r="T3490" s="62"/>
      <c r="U3490" s="62"/>
      <c r="V3490" s="417"/>
      <c r="W3490" s="62"/>
      <c r="X3490" s="415"/>
      <c r="Y3490" s="417"/>
      <c r="Z3490" s="415"/>
      <c r="AA3490" s="417"/>
      <c r="AB3490" s="62"/>
      <c r="AC3490" s="62"/>
      <c r="AD3490" s="62"/>
      <c r="AE3490" s="62"/>
      <c r="AF3490" s="62"/>
      <c r="AG3490" s="62"/>
      <c r="AH3490" s="62"/>
    </row>
    <row r="3491" spans="14:34">
      <c r="N3491" s="415"/>
      <c r="O3491" s="417"/>
      <c r="P3491" s="415"/>
      <c r="Q3491" s="418"/>
      <c r="R3491" s="62"/>
      <c r="S3491" s="62"/>
      <c r="T3491" s="62"/>
      <c r="U3491" s="62"/>
      <c r="V3491" s="417"/>
      <c r="W3491" s="62"/>
      <c r="X3491" s="415"/>
      <c r="Y3491" s="417"/>
      <c r="Z3491" s="415"/>
      <c r="AA3491" s="417"/>
      <c r="AB3491" s="62"/>
      <c r="AC3491" s="62"/>
      <c r="AD3491" s="62"/>
      <c r="AE3491" s="62"/>
      <c r="AF3491" s="62"/>
      <c r="AG3491" s="62"/>
      <c r="AH3491" s="62"/>
    </row>
    <row r="3492" spans="14:34">
      <c r="N3492" s="415"/>
      <c r="O3492" s="417"/>
      <c r="P3492" s="415"/>
      <c r="Q3492" s="418"/>
      <c r="R3492" s="62"/>
      <c r="S3492" s="62"/>
      <c r="T3492" s="62"/>
      <c r="U3492" s="62"/>
      <c r="V3492" s="417"/>
      <c r="W3492" s="62"/>
      <c r="X3492" s="415"/>
      <c r="Y3492" s="417"/>
      <c r="Z3492" s="415"/>
      <c r="AA3492" s="417"/>
      <c r="AB3492" s="62"/>
      <c r="AC3492" s="62"/>
      <c r="AD3492" s="62"/>
      <c r="AE3492" s="62"/>
      <c r="AF3492" s="62"/>
      <c r="AG3492" s="62"/>
      <c r="AH3492" s="62"/>
    </row>
    <row r="3493" spans="14:34">
      <c r="N3493" s="415"/>
      <c r="O3493" s="417"/>
      <c r="P3493" s="415"/>
      <c r="Q3493" s="418"/>
      <c r="R3493" s="62"/>
      <c r="S3493" s="62"/>
      <c r="T3493" s="62"/>
      <c r="U3493" s="62"/>
      <c r="V3493" s="417"/>
      <c r="W3493" s="62"/>
      <c r="X3493" s="415"/>
      <c r="Y3493" s="417"/>
      <c r="Z3493" s="415"/>
      <c r="AA3493" s="417"/>
      <c r="AB3493" s="62"/>
      <c r="AC3493" s="62"/>
      <c r="AD3493" s="62"/>
      <c r="AE3493" s="62"/>
      <c r="AF3493" s="62"/>
      <c r="AG3493" s="62"/>
      <c r="AH3493" s="62"/>
    </row>
    <row r="3494" spans="14:34">
      <c r="N3494" s="415"/>
      <c r="O3494" s="417"/>
      <c r="P3494" s="415"/>
      <c r="Q3494" s="418"/>
      <c r="R3494" s="62"/>
      <c r="S3494" s="62"/>
      <c r="T3494" s="62"/>
      <c r="U3494" s="62"/>
      <c r="V3494" s="417"/>
      <c r="W3494" s="62"/>
      <c r="X3494" s="415"/>
      <c r="Y3494" s="417"/>
      <c r="Z3494" s="415"/>
      <c r="AA3494" s="417"/>
      <c r="AB3494" s="62"/>
      <c r="AC3494" s="62"/>
      <c r="AD3494" s="62"/>
      <c r="AE3494" s="62"/>
      <c r="AF3494" s="62"/>
      <c r="AG3494" s="62"/>
      <c r="AH3494" s="62"/>
    </row>
    <row r="3495" spans="14:34">
      <c r="N3495" s="415"/>
      <c r="O3495" s="417"/>
      <c r="P3495" s="415"/>
      <c r="Q3495" s="418"/>
      <c r="R3495" s="62"/>
      <c r="S3495" s="62"/>
      <c r="T3495" s="62"/>
      <c r="U3495" s="62"/>
      <c r="V3495" s="417"/>
      <c r="W3495" s="62"/>
      <c r="X3495" s="415"/>
      <c r="Y3495" s="417"/>
      <c r="Z3495" s="415"/>
      <c r="AA3495" s="417"/>
      <c r="AB3495" s="62"/>
      <c r="AC3495" s="62"/>
      <c r="AD3495" s="62"/>
      <c r="AE3495" s="62"/>
      <c r="AF3495" s="62"/>
      <c r="AG3495" s="62"/>
      <c r="AH3495" s="62"/>
    </row>
    <row r="3496" spans="14:34">
      <c r="N3496" s="415"/>
      <c r="O3496" s="417"/>
      <c r="P3496" s="415"/>
      <c r="Q3496" s="418"/>
      <c r="R3496" s="62"/>
      <c r="S3496" s="62"/>
      <c r="T3496" s="62"/>
      <c r="U3496" s="62"/>
      <c r="V3496" s="417"/>
      <c r="W3496" s="62"/>
      <c r="X3496" s="415"/>
      <c r="Y3496" s="417"/>
      <c r="Z3496" s="415"/>
      <c r="AA3496" s="417"/>
      <c r="AB3496" s="62"/>
      <c r="AC3496" s="62"/>
      <c r="AD3496" s="62"/>
      <c r="AE3496" s="62"/>
      <c r="AF3496" s="62"/>
      <c r="AG3496" s="62"/>
      <c r="AH3496" s="62"/>
    </row>
    <row r="3497" spans="14:34">
      <c r="N3497" s="415"/>
      <c r="O3497" s="417"/>
      <c r="P3497" s="415"/>
      <c r="Q3497" s="418"/>
      <c r="R3497" s="62"/>
      <c r="S3497" s="62"/>
      <c r="T3497" s="62"/>
      <c r="U3497" s="62"/>
      <c r="V3497" s="417"/>
      <c r="W3497" s="62"/>
      <c r="X3497" s="415"/>
      <c r="Y3497" s="417"/>
      <c r="Z3497" s="415"/>
      <c r="AA3497" s="417"/>
      <c r="AB3497" s="62"/>
      <c r="AC3497" s="62"/>
      <c r="AD3497" s="62"/>
      <c r="AE3497" s="62"/>
      <c r="AF3497" s="62"/>
      <c r="AG3497" s="62"/>
      <c r="AH3497" s="62"/>
    </row>
    <row r="3498" spans="14:34">
      <c r="N3498" s="415"/>
      <c r="O3498" s="417"/>
      <c r="P3498" s="415"/>
      <c r="Q3498" s="418"/>
      <c r="R3498" s="62"/>
      <c r="S3498" s="62"/>
      <c r="T3498" s="62"/>
      <c r="U3498" s="62"/>
      <c r="V3498" s="417"/>
      <c r="W3498" s="62"/>
      <c r="X3498" s="415"/>
      <c r="Y3498" s="417"/>
      <c r="Z3498" s="415"/>
      <c r="AA3498" s="417"/>
      <c r="AB3498" s="62"/>
      <c r="AC3498" s="62"/>
      <c r="AD3498" s="62"/>
      <c r="AE3498" s="62"/>
      <c r="AF3498" s="62"/>
      <c r="AG3498" s="62"/>
      <c r="AH3498" s="62"/>
    </row>
    <row r="3499" spans="14:34">
      <c r="N3499" s="415"/>
      <c r="O3499" s="417"/>
      <c r="P3499" s="415"/>
      <c r="Q3499" s="418"/>
      <c r="R3499" s="62"/>
      <c r="S3499" s="62"/>
      <c r="T3499" s="62"/>
      <c r="U3499" s="62"/>
      <c r="V3499" s="417"/>
      <c r="W3499" s="62"/>
      <c r="X3499" s="415"/>
      <c r="Y3499" s="417"/>
      <c r="Z3499" s="415"/>
      <c r="AA3499" s="417"/>
      <c r="AB3499" s="62"/>
      <c r="AC3499" s="62"/>
      <c r="AD3499" s="62"/>
      <c r="AE3499" s="62"/>
      <c r="AF3499" s="62"/>
      <c r="AG3499" s="62"/>
      <c r="AH3499" s="62"/>
    </row>
    <row r="3500" spans="14:34">
      <c r="N3500" s="415"/>
      <c r="O3500" s="417"/>
      <c r="P3500" s="415"/>
      <c r="Q3500" s="418"/>
      <c r="R3500" s="62"/>
      <c r="S3500" s="62"/>
      <c r="T3500" s="62"/>
      <c r="U3500" s="62"/>
      <c r="V3500" s="417"/>
      <c r="W3500" s="62"/>
      <c r="X3500" s="415"/>
      <c r="Y3500" s="417"/>
      <c r="Z3500" s="415"/>
      <c r="AA3500" s="417"/>
      <c r="AB3500" s="62"/>
      <c r="AC3500" s="62"/>
      <c r="AD3500" s="62"/>
      <c r="AE3500" s="62"/>
      <c r="AF3500" s="62"/>
      <c r="AG3500" s="62"/>
      <c r="AH3500" s="62"/>
    </row>
    <row r="3501" spans="14:34">
      <c r="N3501" s="415"/>
      <c r="O3501" s="417"/>
      <c r="P3501" s="415"/>
      <c r="Q3501" s="418"/>
      <c r="R3501" s="62"/>
      <c r="S3501" s="62"/>
      <c r="T3501" s="62"/>
      <c r="U3501" s="62"/>
      <c r="V3501" s="417"/>
      <c r="W3501" s="62"/>
      <c r="X3501" s="415"/>
      <c r="Y3501" s="417"/>
      <c r="Z3501" s="415"/>
      <c r="AA3501" s="417"/>
      <c r="AB3501" s="62"/>
      <c r="AC3501" s="62"/>
      <c r="AD3501" s="62"/>
      <c r="AE3501" s="62"/>
      <c r="AF3501" s="62"/>
      <c r="AG3501" s="62"/>
      <c r="AH3501" s="62"/>
    </row>
    <row r="3502" spans="14:34">
      <c r="N3502" s="415"/>
      <c r="O3502" s="417"/>
      <c r="P3502" s="415"/>
      <c r="Q3502" s="418"/>
      <c r="R3502" s="62"/>
      <c r="S3502" s="62"/>
      <c r="T3502" s="62"/>
      <c r="U3502" s="62"/>
      <c r="V3502" s="417"/>
      <c r="W3502" s="62"/>
      <c r="X3502" s="415"/>
      <c r="Y3502" s="417"/>
      <c r="Z3502" s="415"/>
      <c r="AA3502" s="417"/>
      <c r="AB3502" s="62"/>
      <c r="AC3502" s="62"/>
      <c r="AD3502" s="62"/>
      <c r="AE3502" s="62"/>
      <c r="AF3502" s="62"/>
      <c r="AG3502" s="62"/>
      <c r="AH3502" s="62"/>
    </row>
    <row r="3503" spans="14:34">
      <c r="N3503" s="415"/>
      <c r="O3503" s="417"/>
      <c r="P3503" s="415"/>
      <c r="Q3503" s="418"/>
      <c r="R3503" s="62"/>
      <c r="S3503" s="62"/>
      <c r="T3503" s="62"/>
      <c r="U3503" s="62"/>
      <c r="V3503" s="417"/>
      <c r="W3503" s="62"/>
      <c r="X3503" s="415"/>
      <c r="Y3503" s="417"/>
      <c r="Z3503" s="415"/>
      <c r="AA3503" s="417"/>
      <c r="AB3503" s="62"/>
      <c r="AC3503" s="62"/>
      <c r="AD3503" s="62"/>
      <c r="AE3503" s="62"/>
      <c r="AF3503" s="62"/>
      <c r="AG3503" s="62"/>
      <c r="AH3503" s="62"/>
    </row>
    <row r="3504" spans="14:34">
      <c r="N3504" s="415"/>
      <c r="O3504" s="417"/>
      <c r="P3504" s="415"/>
      <c r="Q3504" s="418"/>
      <c r="R3504" s="62"/>
      <c r="S3504" s="62"/>
      <c r="T3504" s="62"/>
      <c r="U3504" s="62"/>
      <c r="V3504" s="417"/>
      <c r="W3504" s="62"/>
      <c r="X3504" s="415"/>
      <c r="Y3504" s="417"/>
      <c r="Z3504" s="415"/>
      <c r="AA3504" s="417"/>
      <c r="AB3504" s="62"/>
      <c r="AC3504" s="62"/>
      <c r="AD3504" s="62"/>
      <c r="AE3504" s="62"/>
      <c r="AF3504" s="62"/>
      <c r="AG3504" s="62"/>
      <c r="AH3504" s="62"/>
    </row>
    <row r="3505" spans="14:34">
      <c r="N3505" s="415"/>
      <c r="O3505" s="417"/>
      <c r="P3505" s="415"/>
      <c r="Q3505" s="418"/>
      <c r="R3505" s="62"/>
      <c r="S3505" s="62"/>
      <c r="T3505" s="62"/>
      <c r="U3505" s="62"/>
      <c r="V3505" s="417"/>
      <c r="W3505" s="62"/>
      <c r="X3505" s="415"/>
      <c r="Y3505" s="417"/>
      <c r="Z3505" s="415"/>
      <c r="AA3505" s="417"/>
      <c r="AB3505" s="62"/>
      <c r="AC3505" s="62"/>
      <c r="AD3505" s="62"/>
      <c r="AE3505" s="62"/>
      <c r="AF3505" s="62"/>
      <c r="AG3505" s="62"/>
      <c r="AH3505" s="62"/>
    </row>
    <row r="3506" spans="14:34">
      <c r="N3506" s="415"/>
      <c r="O3506" s="417"/>
      <c r="P3506" s="415"/>
      <c r="Q3506" s="418"/>
      <c r="R3506" s="62"/>
      <c r="S3506" s="62"/>
      <c r="T3506" s="62"/>
      <c r="U3506" s="62"/>
      <c r="V3506" s="417"/>
      <c r="W3506" s="62"/>
      <c r="X3506" s="415"/>
      <c r="Y3506" s="417"/>
      <c r="Z3506" s="415"/>
      <c r="AA3506" s="417"/>
      <c r="AB3506" s="62"/>
      <c r="AC3506" s="62"/>
      <c r="AD3506" s="62"/>
      <c r="AE3506" s="62"/>
      <c r="AF3506" s="62"/>
      <c r="AG3506" s="62"/>
      <c r="AH3506" s="62"/>
    </row>
    <row r="3507" spans="14:34">
      <c r="N3507" s="415"/>
      <c r="O3507" s="417"/>
      <c r="P3507" s="415"/>
      <c r="Q3507" s="418"/>
      <c r="R3507" s="62"/>
      <c r="S3507" s="62"/>
      <c r="T3507" s="62"/>
      <c r="U3507" s="62"/>
      <c r="V3507" s="417"/>
      <c r="W3507" s="62"/>
      <c r="X3507" s="415"/>
      <c r="Y3507" s="417"/>
      <c r="Z3507" s="415"/>
      <c r="AA3507" s="417"/>
      <c r="AB3507" s="62"/>
      <c r="AC3507" s="62"/>
      <c r="AD3507" s="62"/>
      <c r="AE3507" s="62"/>
      <c r="AF3507" s="62"/>
      <c r="AG3507" s="62"/>
      <c r="AH3507" s="62"/>
    </row>
    <row r="3508" spans="14:34">
      <c r="N3508" s="415"/>
      <c r="O3508" s="417"/>
      <c r="P3508" s="415"/>
      <c r="Q3508" s="418"/>
      <c r="R3508" s="62"/>
      <c r="S3508" s="62"/>
      <c r="T3508" s="62"/>
      <c r="U3508" s="62"/>
      <c r="V3508" s="417"/>
      <c r="W3508" s="62"/>
      <c r="X3508" s="415"/>
      <c r="Y3508" s="417"/>
      <c r="Z3508" s="415"/>
      <c r="AA3508" s="417"/>
      <c r="AB3508" s="62"/>
      <c r="AC3508" s="62"/>
      <c r="AD3508" s="62"/>
      <c r="AE3508" s="62"/>
      <c r="AF3508" s="62"/>
      <c r="AG3508" s="62"/>
      <c r="AH3508" s="62"/>
    </row>
    <row r="3509" spans="14:34">
      <c r="N3509" s="415"/>
      <c r="O3509" s="417"/>
      <c r="P3509" s="415"/>
      <c r="Q3509" s="418"/>
      <c r="R3509" s="62"/>
      <c r="S3509" s="62"/>
      <c r="T3509" s="62"/>
      <c r="U3509" s="62"/>
      <c r="V3509" s="417"/>
      <c r="W3509" s="62"/>
      <c r="X3509" s="415"/>
      <c r="Y3509" s="417"/>
      <c r="Z3509" s="415"/>
      <c r="AA3509" s="417"/>
      <c r="AB3509" s="62"/>
      <c r="AC3509" s="62"/>
      <c r="AD3509" s="62"/>
      <c r="AE3509" s="62"/>
      <c r="AF3509" s="62"/>
      <c r="AG3509" s="62"/>
      <c r="AH3509" s="62"/>
    </row>
    <row r="3510" spans="14:34">
      <c r="N3510" s="415"/>
      <c r="O3510" s="417"/>
      <c r="P3510" s="415"/>
      <c r="Q3510" s="418"/>
      <c r="R3510" s="62"/>
      <c r="S3510" s="62"/>
      <c r="T3510" s="62"/>
      <c r="U3510" s="62"/>
      <c r="V3510" s="417"/>
      <c r="W3510" s="62"/>
      <c r="X3510" s="415"/>
      <c r="Y3510" s="417"/>
      <c r="Z3510" s="415"/>
      <c r="AA3510" s="417"/>
      <c r="AB3510" s="62"/>
      <c r="AC3510" s="62"/>
      <c r="AD3510" s="62"/>
      <c r="AE3510" s="62"/>
      <c r="AF3510" s="62"/>
      <c r="AG3510" s="62"/>
      <c r="AH3510" s="62"/>
    </row>
    <row r="3511" spans="14:34">
      <c r="N3511" s="415"/>
      <c r="O3511" s="417"/>
      <c r="P3511" s="415"/>
      <c r="Q3511" s="418"/>
      <c r="R3511" s="62"/>
      <c r="S3511" s="62"/>
      <c r="T3511" s="62"/>
      <c r="U3511" s="62"/>
      <c r="V3511" s="417"/>
      <c r="W3511" s="62"/>
      <c r="X3511" s="415"/>
      <c r="Y3511" s="417"/>
      <c r="Z3511" s="415"/>
      <c r="AA3511" s="417"/>
      <c r="AB3511" s="62"/>
      <c r="AC3511" s="62"/>
      <c r="AD3511" s="62"/>
      <c r="AE3511" s="62"/>
      <c r="AF3511" s="62"/>
      <c r="AG3511" s="62"/>
      <c r="AH3511" s="62"/>
    </row>
    <row r="3512" spans="14:34">
      <c r="N3512" s="415"/>
      <c r="O3512" s="417"/>
      <c r="P3512" s="415"/>
      <c r="Q3512" s="418"/>
      <c r="R3512" s="62"/>
      <c r="S3512" s="62"/>
      <c r="T3512" s="62"/>
      <c r="U3512" s="62"/>
      <c r="V3512" s="417"/>
      <c r="W3512" s="62"/>
      <c r="X3512" s="415"/>
      <c r="Y3512" s="417"/>
      <c r="Z3512" s="415"/>
      <c r="AA3512" s="417"/>
      <c r="AB3512" s="62"/>
      <c r="AC3512" s="62"/>
      <c r="AD3512" s="62"/>
      <c r="AE3512" s="62"/>
      <c r="AF3512" s="62"/>
      <c r="AG3512" s="62"/>
      <c r="AH3512" s="62"/>
    </row>
    <row r="3513" spans="14:34">
      <c r="N3513" s="415"/>
      <c r="O3513" s="417"/>
      <c r="P3513" s="415"/>
      <c r="Q3513" s="418"/>
      <c r="R3513" s="62"/>
      <c r="S3513" s="62"/>
      <c r="T3513" s="62"/>
      <c r="U3513" s="62"/>
      <c r="V3513" s="417"/>
      <c r="W3513" s="62"/>
      <c r="X3513" s="415"/>
      <c r="Y3513" s="417"/>
      <c r="Z3513" s="415"/>
      <c r="AA3513" s="417"/>
      <c r="AB3513" s="62"/>
      <c r="AC3513" s="62"/>
      <c r="AD3513" s="62"/>
      <c r="AE3513" s="62"/>
      <c r="AF3513" s="62"/>
      <c r="AG3513" s="62"/>
      <c r="AH3513" s="62"/>
    </row>
    <row r="3514" spans="14:34">
      <c r="N3514" s="415"/>
      <c r="O3514" s="417"/>
      <c r="P3514" s="415"/>
      <c r="Q3514" s="418"/>
      <c r="R3514" s="62"/>
      <c r="S3514" s="62"/>
      <c r="T3514" s="62"/>
      <c r="U3514" s="62"/>
      <c r="V3514" s="417"/>
      <c r="W3514" s="62"/>
      <c r="X3514" s="415"/>
      <c r="Y3514" s="417"/>
      <c r="Z3514" s="415"/>
      <c r="AA3514" s="417"/>
      <c r="AB3514" s="62"/>
      <c r="AC3514" s="62"/>
      <c r="AD3514" s="62"/>
      <c r="AE3514" s="62"/>
      <c r="AF3514" s="62"/>
      <c r="AG3514" s="62"/>
      <c r="AH3514" s="62"/>
    </row>
    <row r="3515" spans="14:34">
      <c r="N3515" s="415"/>
      <c r="O3515" s="417"/>
      <c r="P3515" s="415"/>
      <c r="Q3515" s="418"/>
      <c r="R3515" s="62"/>
      <c r="S3515" s="62"/>
      <c r="T3515" s="62"/>
      <c r="U3515" s="62"/>
      <c r="V3515" s="417"/>
      <c r="W3515" s="62"/>
      <c r="X3515" s="415"/>
      <c r="Y3515" s="417"/>
      <c r="Z3515" s="415"/>
      <c r="AA3515" s="417"/>
      <c r="AB3515" s="62"/>
      <c r="AC3515" s="62"/>
      <c r="AD3515" s="62"/>
      <c r="AE3515" s="62"/>
      <c r="AF3515" s="62"/>
      <c r="AG3515" s="62"/>
      <c r="AH3515" s="62"/>
    </row>
    <row r="3516" spans="14:34">
      <c r="N3516" s="415"/>
      <c r="O3516" s="417"/>
      <c r="P3516" s="415"/>
      <c r="Q3516" s="418"/>
      <c r="R3516" s="62"/>
      <c r="S3516" s="62"/>
      <c r="T3516" s="62"/>
      <c r="U3516" s="62"/>
      <c r="V3516" s="417"/>
      <c r="W3516" s="62"/>
      <c r="X3516" s="415"/>
      <c r="Y3516" s="417"/>
      <c r="Z3516" s="415"/>
      <c r="AA3516" s="417"/>
      <c r="AB3516" s="62"/>
      <c r="AC3516" s="62"/>
      <c r="AD3516" s="62"/>
      <c r="AE3516" s="62"/>
      <c r="AF3516" s="62"/>
      <c r="AG3516" s="62"/>
      <c r="AH3516" s="62"/>
    </row>
    <row r="3517" spans="14:34">
      <c r="N3517" s="415"/>
      <c r="O3517" s="417"/>
      <c r="P3517" s="415"/>
      <c r="Q3517" s="418"/>
      <c r="R3517" s="62"/>
      <c r="S3517" s="62"/>
      <c r="T3517" s="62"/>
      <c r="U3517" s="62"/>
      <c r="V3517" s="417"/>
      <c r="W3517" s="62"/>
      <c r="X3517" s="415"/>
      <c r="Y3517" s="417"/>
      <c r="Z3517" s="415"/>
      <c r="AA3517" s="417"/>
      <c r="AB3517" s="62"/>
      <c r="AC3517" s="62"/>
      <c r="AD3517" s="62"/>
      <c r="AE3517" s="62"/>
      <c r="AF3517" s="62"/>
      <c r="AG3517" s="62"/>
      <c r="AH3517" s="62"/>
    </row>
    <row r="3518" spans="14:34">
      <c r="N3518" s="415"/>
      <c r="O3518" s="417"/>
      <c r="P3518" s="415"/>
      <c r="Q3518" s="418"/>
      <c r="R3518" s="62"/>
      <c r="S3518" s="62"/>
      <c r="T3518" s="62"/>
      <c r="U3518" s="62"/>
      <c r="V3518" s="417"/>
      <c r="W3518" s="62"/>
      <c r="X3518" s="415"/>
      <c r="Y3518" s="417"/>
      <c r="Z3518" s="415"/>
      <c r="AA3518" s="417"/>
      <c r="AB3518" s="62"/>
      <c r="AC3518" s="62"/>
      <c r="AD3518" s="62"/>
      <c r="AE3518" s="62"/>
      <c r="AF3518" s="62"/>
      <c r="AG3518" s="62"/>
      <c r="AH3518" s="62"/>
    </row>
    <row r="3519" spans="14:34">
      <c r="N3519" s="415"/>
      <c r="O3519" s="417"/>
      <c r="P3519" s="415"/>
      <c r="Q3519" s="418"/>
      <c r="R3519" s="62"/>
      <c r="S3519" s="62"/>
      <c r="T3519" s="62"/>
      <c r="U3519" s="62"/>
      <c r="V3519" s="417"/>
      <c r="W3519" s="62"/>
      <c r="X3519" s="415"/>
      <c r="Y3519" s="417"/>
      <c r="Z3519" s="415"/>
      <c r="AA3519" s="417"/>
      <c r="AB3519" s="62"/>
      <c r="AC3519" s="62"/>
      <c r="AD3519" s="62"/>
      <c r="AE3519" s="62"/>
      <c r="AF3519" s="62"/>
      <c r="AG3519" s="62"/>
      <c r="AH3519" s="62"/>
    </row>
    <row r="3520" spans="14:34">
      <c r="N3520" s="415"/>
      <c r="O3520" s="417"/>
      <c r="P3520" s="415"/>
      <c r="Q3520" s="418"/>
      <c r="R3520" s="62"/>
      <c r="S3520" s="62"/>
      <c r="T3520" s="62"/>
      <c r="U3520" s="62"/>
      <c r="V3520" s="417"/>
      <c r="W3520" s="62"/>
      <c r="X3520" s="415"/>
      <c r="Y3520" s="417"/>
      <c r="Z3520" s="415"/>
      <c r="AA3520" s="417"/>
      <c r="AB3520" s="62"/>
      <c r="AC3520" s="62"/>
      <c r="AD3520" s="62"/>
      <c r="AE3520" s="62"/>
      <c r="AF3520" s="62"/>
      <c r="AG3520" s="62"/>
      <c r="AH3520" s="62"/>
    </row>
    <row r="3521" spans="14:34">
      <c r="N3521" s="415"/>
      <c r="O3521" s="417"/>
      <c r="P3521" s="415"/>
      <c r="Q3521" s="418"/>
      <c r="R3521" s="62"/>
      <c r="S3521" s="62"/>
      <c r="T3521" s="62"/>
      <c r="U3521" s="62"/>
      <c r="V3521" s="417"/>
      <c r="W3521" s="62"/>
      <c r="X3521" s="415"/>
      <c r="Y3521" s="417"/>
      <c r="Z3521" s="415"/>
      <c r="AA3521" s="417"/>
      <c r="AB3521" s="62"/>
      <c r="AC3521" s="62"/>
      <c r="AD3521" s="62"/>
      <c r="AE3521" s="62"/>
      <c r="AF3521" s="62"/>
      <c r="AG3521" s="62"/>
      <c r="AH3521" s="62"/>
    </row>
    <row r="3522" spans="14:34">
      <c r="N3522" s="415"/>
      <c r="O3522" s="417"/>
      <c r="P3522" s="415"/>
      <c r="Q3522" s="418"/>
      <c r="R3522" s="62"/>
      <c r="S3522" s="62"/>
      <c r="T3522" s="62"/>
      <c r="U3522" s="62"/>
      <c r="V3522" s="417"/>
      <c r="W3522" s="62"/>
      <c r="X3522" s="415"/>
      <c r="Y3522" s="417"/>
      <c r="Z3522" s="415"/>
      <c r="AA3522" s="417"/>
      <c r="AB3522" s="62"/>
      <c r="AC3522" s="62"/>
      <c r="AD3522" s="62"/>
      <c r="AE3522" s="62"/>
      <c r="AF3522" s="62"/>
      <c r="AG3522" s="62"/>
      <c r="AH3522" s="62"/>
    </row>
    <row r="3523" spans="14:34">
      <c r="N3523" s="415"/>
      <c r="O3523" s="417"/>
      <c r="P3523" s="415"/>
      <c r="Q3523" s="418"/>
      <c r="R3523" s="62"/>
      <c r="S3523" s="62"/>
      <c r="T3523" s="62"/>
      <c r="U3523" s="62"/>
      <c r="V3523" s="417"/>
      <c r="W3523" s="62"/>
      <c r="X3523" s="415"/>
      <c r="Y3523" s="417"/>
      <c r="Z3523" s="415"/>
      <c r="AA3523" s="417"/>
      <c r="AB3523" s="62"/>
      <c r="AC3523" s="62"/>
      <c r="AD3523" s="62"/>
      <c r="AE3523" s="62"/>
      <c r="AF3523" s="62"/>
      <c r="AG3523" s="62"/>
      <c r="AH3523" s="62"/>
    </row>
    <row r="3524" spans="14:34">
      <c r="N3524" s="415"/>
      <c r="O3524" s="417"/>
      <c r="P3524" s="415"/>
      <c r="Q3524" s="418"/>
      <c r="R3524" s="62"/>
      <c r="S3524" s="62"/>
      <c r="T3524" s="62"/>
      <c r="U3524" s="62"/>
      <c r="V3524" s="417"/>
      <c r="W3524" s="62"/>
      <c r="X3524" s="415"/>
      <c r="Y3524" s="417"/>
      <c r="Z3524" s="415"/>
      <c r="AA3524" s="417"/>
      <c r="AB3524" s="62"/>
      <c r="AC3524" s="62"/>
      <c r="AD3524" s="62"/>
      <c r="AE3524" s="62"/>
      <c r="AF3524" s="62"/>
      <c r="AG3524" s="62"/>
      <c r="AH3524" s="62"/>
    </row>
    <row r="3525" spans="14:34">
      <c r="N3525" s="415"/>
      <c r="O3525" s="417"/>
      <c r="P3525" s="415"/>
      <c r="Q3525" s="418"/>
      <c r="R3525" s="62"/>
      <c r="S3525" s="62"/>
      <c r="T3525" s="62"/>
      <c r="U3525" s="62"/>
      <c r="V3525" s="417"/>
      <c r="W3525" s="62"/>
      <c r="X3525" s="415"/>
      <c r="Y3525" s="417"/>
      <c r="Z3525" s="415"/>
      <c r="AA3525" s="417"/>
      <c r="AB3525" s="62"/>
      <c r="AC3525" s="62"/>
      <c r="AD3525" s="62"/>
      <c r="AE3525" s="62"/>
      <c r="AF3525" s="62"/>
      <c r="AG3525" s="62"/>
      <c r="AH3525" s="62"/>
    </row>
    <row r="3526" spans="14:34">
      <c r="N3526" s="415"/>
      <c r="O3526" s="417"/>
      <c r="P3526" s="415"/>
      <c r="Q3526" s="418"/>
      <c r="R3526" s="62"/>
      <c r="S3526" s="62"/>
      <c r="T3526" s="62"/>
      <c r="U3526" s="62"/>
      <c r="V3526" s="417"/>
      <c r="W3526" s="62"/>
      <c r="X3526" s="415"/>
      <c r="Y3526" s="417"/>
      <c r="Z3526" s="415"/>
      <c r="AA3526" s="417"/>
      <c r="AB3526" s="62"/>
      <c r="AC3526" s="62"/>
      <c r="AD3526" s="62"/>
      <c r="AE3526" s="62"/>
      <c r="AF3526" s="62"/>
      <c r="AG3526" s="62"/>
      <c r="AH3526" s="62"/>
    </row>
    <row r="3527" spans="14:34">
      <c r="N3527" s="415"/>
      <c r="O3527" s="417"/>
      <c r="P3527" s="415"/>
      <c r="Q3527" s="418"/>
      <c r="R3527" s="62"/>
      <c r="S3527" s="62"/>
      <c r="T3527" s="62"/>
      <c r="U3527" s="62"/>
      <c r="V3527" s="417"/>
      <c r="W3527" s="62"/>
      <c r="X3527" s="415"/>
      <c r="Y3527" s="417"/>
      <c r="Z3527" s="415"/>
      <c r="AA3527" s="417"/>
      <c r="AB3527" s="62"/>
      <c r="AC3527" s="62"/>
      <c r="AD3527" s="62"/>
      <c r="AE3527" s="62"/>
      <c r="AF3527" s="62"/>
      <c r="AG3527" s="62"/>
      <c r="AH3527" s="62"/>
    </row>
    <row r="3528" spans="14:34">
      <c r="N3528" s="415"/>
      <c r="O3528" s="417"/>
      <c r="P3528" s="415"/>
      <c r="Q3528" s="418"/>
      <c r="R3528" s="62"/>
      <c r="S3528" s="62"/>
      <c r="T3528" s="62"/>
      <c r="U3528" s="62"/>
      <c r="V3528" s="417"/>
      <c r="W3528" s="62"/>
      <c r="X3528" s="415"/>
      <c r="Y3528" s="417"/>
      <c r="Z3528" s="415"/>
      <c r="AA3528" s="417"/>
      <c r="AB3528" s="62"/>
      <c r="AC3528" s="62"/>
      <c r="AD3528" s="62"/>
      <c r="AE3528" s="62"/>
      <c r="AF3528" s="62"/>
      <c r="AG3528" s="62"/>
      <c r="AH3528" s="62"/>
    </row>
    <row r="3529" spans="14:34">
      <c r="N3529" s="415"/>
      <c r="O3529" s="417"/>
      <c r="P3529" s="415"/>
      <c r="Q3529" s="418"/>
      <c r="R3529" s="62"/>
      <c r="S3529" s="62"/>
      <c r="T3529" s="62"/>
      <c r="U3529" s="62"/>
      <c r="V3529" s="417"/>
      <c r="W3529" s="62"/>
      <c r="X3529" s="415"/>
      <c r="Y3529" s="417"/>
      <c r="Z3529" s="415"/>
      <c r="AA3529" s="417"/>
      <c r="AB3529" s="62"/>
      <c r="AC3529" s="62"/>
      <c r="AD3529" s="62"/>
      <c r="AE3529" s="62"/>
      <c r="AF3529" s="62"/>
      <c r="AG3529" s="62"/>
      <c r="AH3529" s="62"/>
    </row>
    <row r="3530" spans="14:34">
      <c r="N3530" s="415"/>
      <c r="O3530" s="417"/>
      <c r="P3530" s="415"/>
      <c r="Q3530" s="418"/>
      <c r="R3530" s="62"/>
      <c r="S3530" s="62"/>
      <c r="T3530" s="62"/>
      <c r="U3530" s="62"/>
      <c r="V3530" s="417"/>
      <c r="W3530" s="62"/>
      <c r="X3530" s="415"/>
      <c r="Y3530" s="417"/>
      <c r="Z3530" s="415"/>
      <c r="AA3530" s="417"/>
      <c r="AB3530" s="62"/>
      <c r="AC3530" s="62"/>
      <c r="AD3530" s="62"/>
      <c r="AE3530" s="62"/>
      <c r="AF3530" s="62"/>
      <c r="AG3530" s="62"/>
      <c r="AH3530" s="62"/>
    </row>
    <row r="3531" spans="14:34">
      <c r="N3531" s="415"/>
      <c r="O3531" s="417"/>
      <c r="P3531" s="415"/>
      <c r="Q3531" s="418"/>
      <c r="R3531" s="62"/>
      <c r="S3531" s="62"/>
      <c r="T3531" s="62"/>
      <c r="U3531" s="62"/>
      <c r="V3531" s="417"/>
      <c r="W3531" s="62"/>
      <c r="X3531" s="415"/>
      <c r="Y3531" s="417"/>
      <c r="Z3531" s="415"/>
      <c r="AA3531" s="417"/>
      <c r="AB3531" s="62"/>
      <c r="AC3531" s="62"/>
      <c r="AD3531" s="62"/>
      <c r="AE3531" s="62"/>
      <c r="AF3531" s="62"/>
      <c r="AG3531" s="62"/>
      <c r="AH3531" s="62"/>
    </row>
    <row r="3532" spans="14:34">
      <c r="N3532" s="415"/>
      <c r="O3532" s="417"/>
      <c r="P3532" s="415"/>
      <c r="Q3532" s="418"/>
      <c r="R3532" s="62"/>
      <c r="S3532" s="62"/>
      <c r="T3532" s="62"/>
      <c r="U3532" s="62"/>
      <c r="V3532" s="417"/>
      <c r="W3532" s="62"/>
      <c r="X3532" s="415"/>
      <c r="Y3532" s="417"/>
      <c r="Z3532" s="415"/>
      <c r="AA3532" s="417"/>
      <c r="AB3532" s="62"/>
      <c r="AC3532" s="62"/>
      <c r="AD3532" s="62"/>
      <c r="AE3532" s="62"/>
      <c r="AF3532" s="62"/>
      <c r="AG3532" s="62"/>
      <c r="AH3532" s="62"/>
    </row>
    <row r="3533" spans="14:34">
      <c r="N3533" s="415"/>
      <c r="O3533" s="417"/>
      <c r="P3533" s="415"/>
      <c r="Q3533" s="418"/>
      <c r="R3533" s="62"/>
      <c r="S3533" s="62"/>
      <c r="T3533" s="62"/>
      <c r="U3533" s="62"/>
      <c r="V3533" s="417"/>
      <c r="W3533" s="62"/>
      <c r="X3533" s="415"/>
      <c r="Y3533" s="417"/>
      <c r="Z3533" s="415"/>
      <c r="AA3533" s="417"/>
      <c r="AB3533" s="62"/>
      <c r="AC3533" s="62"/>
      <c r="AD3533" s="62"/>
      <c r="AE3533" s="62"/>
      <c r="AF3533" s="62"/>
      <c r="AG3533" s="62"/>
      <c r="AH3533" s="62"/>
    </row>
    <row r="3534" spans="14:34">
      <c r="N3534" s="415"/>
      <c r="O3534" s="417"/>
      <c r="P3534" s="415"/>
      <c r="Q3534" s="418"/>
      <c r="R3534" s="62"/>
      <c r="S3534" s="62"/>
      <c r="T3534" s="62"/>
      <c r="U3534" s="62"/>
      <c r="V3534" s="417"/>
      <c r="W3534" s="62"/>
      <c r="X3534" s="415"/>
      <c r="Y3534" s="417"/>
      <c r="Z3534" s="415"/>
      <c r="AA3534" s="417"/>
      <c r="AB3534" s="62"/>
      <c r="AC3534" s="62"/>
      <c r="AD3534" s="62"/>
      <c r="AE3534" s="62"/>
      <c r="AF3534" s="62"/>
      <c r="AG3534" s="62"/>
      <c r="AH3534" s="62"/>
    </row>
    <row r="3535" spans="14:34">
      <c r="N3535" s="415"/>
      <c r="O3535" s="417"/>
      <c r="P3535" s="415"/>
      <c r="Q3535" s="418"/>
      <c r="R3535" s="62"/>
      <c r="S3535" s="62"/>
      <c r="T3535" s="62"/>
      <c r="U3535" s="62"/>
      <c r="V3535" s="417"/>
      <c r="W3535" s="62"/>
      <c r="X3535" s="415"/>
      <c r="Y3535" s="417"/>
      <c r="Z3535" s="415"/>
      <c r="AA3535" s="417"/>
      <c r="AB3535" s="62"/>
      <c r="AC3535" s="62"/>
      <c r="AD3535" s="62"/>
      <c r="AE3535" s="62"/>
      <c r="AF3535" s="62"/>
      <c r="AG3535" s="62"/>
      <c r="AH3535" s="62"/>
    </row>
    <row r="3536" spans="14:34">
      <c r="N3536" s="415"/>
      <c r="O3536" s="417"/>
      <c r="P3536" s="415"/>
      <c r="Q3536" s="418"/>
      <c r="R3536" s="62"/>
      <c r="S3536" s="62"/>
      <c r="T3536" s="62"/>
      <c r="U3536" s="62"/>
      <c r="V3536" s="417"/>
      <c r="W3536" s="62"/>
      <c r="X3536" s="415"/>
      <c r="Y3536" s="417"/>
      <c r="Z3536" s="415"/>
      <c r="AA3536" s="417"/>
      <c r="AB3536" s="62"/>
      <c r="AC3536" s="62"/>
      <c r="AD3536" s="62"/>
      <c r="AE3536" s="62"/>
      <c r="AF3536" s="62"/>
      <c r="AG3536" s="62"/>
      <c r="AH3536" s="62"/>
    </row>
    <row r="3537" spans="14:34">
      <c r="N3537" s="415"/>
      <c r="O3537" s="417"/>
      <c r="P3537" s="415"/>
      <c r="Q3537" s="418"/>
      <c r="R3537" s="62"/>
      <c r="S3537" s="62"/>
      <c r="T3537" s="62"/>
      <c r="U3537" s="62"/>
      <c r="V3537" s="417"/>
      <c r="W3537" s="62"/>
      <c r="X3537" s="415"/>
      <c r="Y3537" s="417"/>
      <c r="Z3537" s="415"/>
      <c r="AA3537" s="417"/>
      <c r="AB3537" s="62"/>
      <c r="AC3537" s="62"/>
      <c r="AD3537" s="62"/>
      <c r="AE3537" s="62"/>
      <c r="AF3537" s="62"/>
      <c r="AG3537" s="62"/>
      <c r="AH3537" s="62"/>
    </row>
    <row r="3538" spans="14:34">
      <c r="N3538" s="415"/>
      <c r="O3538" s="417"/>
      <c r="P3538" s="415"/>
      <c r="Q3538" s="418"/>
      <c r="R3538" s="62"/>
      <c r="S3538" s="62"/>
      <c r="T3538" s="62"/>
      <c r="U3538" s="62"/>
      <c r="V3538" s="417"/>
      <c r="W3538" s="62"/>
      <c r="X3538" s="415"/>
      <c r="Y3538" s="417"/>
      <c r="Z3538" s="415"/>
      <c r="AA3538" s="417"/>
      <c r="AB3538" s="62"/>
      <c r="AC3538" s="62"/>
      <c r="AD3538" s="62"/>
      <c r="AE3538" s="62"/>
      <c r="AF3538" s="62"/>
      <c r="AG3538" s="62"/>
      <c r="AH3538" s="62"/>
    </row>
    <row r="3539" spans="14:34">
      <c r="N3539" s="415"/>
      <c r="O3539" s="417"/>
      <c r="P3539" s="415"/>
      <c r="Q3539" s="418"/>
      <c r="R3539" s="62"/>
      <c r="S3539" s="62"/>
      <c r="T3539" s="62"/>
      <c r="U3539" s="62"/>
      <c r="V3539" s="417"/>
      <c r="W3539" s="62"/>
      <c r="X3539" s="415"/>
      <c r="Y3539" s="417"/>
      <c r="Z3539" s="415"/>
      <c r="AA3539" s="417"/>
      <c r="AB3539" s="62"/>
      <c r="AC3539" s="62"/>
      <c r="AD3539" s="62"/>
      <c r="AE3539" s="62"/>
      <c r="AF3539" s="62"/>
      <c r="AG3539" s="62"/>
      <c r="AH3539" s="62"/>
    </row>
    <row r="3540" spans="14:34">
      <c r="N3540" s="415"/>
      <c r="O3540" s="417"/>
      <c r="P3540" s="415"/>
      <c r="Q3540" s="418"/>
      <c r="R3540" s="62"/>
      <c r="S3540" s="62"/>
      <c r="T3540" s="62"/>
      <c r="U3540" s="62"/>
      <c r="V3540" s="417"/>
      <c r="W3540" s="62"/>
      <c r="X3540" s="415"/>
      <c r="Y3540" s="417"/>
      <c r="Z3540" s="415"/>
      <c r="AA3540" s="417"/>
      <c r="AB3540" s="62"/>
      <c r="AC3540" s="62"/>
      <c r="AD3540" s="62"/>
      <c r="AE3540" s="62"/>
      <c r="AF3540" s="62"/>
      <c r="AG3540" s="62"/>
      <c r="AH3540" s="62"/>
    </row>
    <row r="3541" spans="14:34">
      <c r="N3541" s="415"/>
      <c r="O3541" s="417"/>
      <c r="P3541" s="415"/>
      <c r="Q3541" s="418"/>
      <c r="R3541" s="62"/>
      <c r="S3541" s="62"/>
      <c r="T3541" s="62"/>
      <c r="U3541" s="62"/>
      <c r="V3541" s="417"/>
      <c r="W3541" s="62"/>
      <c r="X3541" s="415"/>
      <c r="Y3541" s="417"/>
      <c r="Z3541" s="415"/>
      <c r="AA3541" s="417"/>
      <c r="AB3541" s="62"/>
      <c r="AC3541" s="62"/>
      <c r="AD3541" s="62"/>
      <c r="AE3541" s="62"/>
      <c r="AF3541" s="62"/>
      <c r="AG3541" s="62"/>
      <c r="AH3541" s="62"/>
    </row>
    <row r="3542" spans="14:34">
      <c r="N3542" s="415"/>
      <c r="O3542" s="417"/>
      <c r="P3542" s="415"/>
      <c r="Q3542" s="418"/>
      <c r="R3542" s="62"/>
      <c r="S3542" s="62"/>
      <c r="T3542" s="62"/>
      <c r="U3542" s="62"/>
      <c r="V3542" s="417"/>
      <c r="W3542" s="62"/>
      <c r="X3542" s="415"/>
      <c r="Y3542" s="417"/>
      <c r="Z3542" s="415"/>
      <c r="AA3542" s="417"/>
      <c r="AB3542" s="62"/>
      <c r="AC3542" s="62"/>
      <c r="AD3542" s="62"/>
      <c r="AE3542" s="62"/>
      <c r="AF3542" s="62"/>
      <c r="AG3542" s="62"/>
      <c r="AH3542" s="62"/>
    </row>
    <row r="3543" spans="14:34">
      <c r="N3543" s="415"/>
      <c r="O3543" s="417"/>
      <c r="P3543" s="415"/>
      <c r="Q3543" s="418"/>
      <c r="R3543" s="62"/>
      <c r="S3543" s="62"/>
      <c r="T3543" s="62"/>
      <c r="U3543" s="62"/>
      <c r="V3543" s="417"/>
      <c r="W3543" s="62"/>
      <c r="X3543" s="415"/>
      <c r="Y3543" s="417"/>
      <c r="Z3543" s="415"/>
      <c r="AA3543" s="417"/>
      <c r="AB3543" s="62"/>
      <c r="AC3543" s="62"/>
      <c r="AD3543" s="62"/>
      <c r="AE3543" s="62"/>
      <c r="AF3543" s="62"/>
      <c r="AG3543" s="62"/>
      <c r="AH3543" s="62"/>
    </row>
    <row r="3544" spans="14:34">
      <c r="N3544" s="415"/>
      <c r="O3544" s="417"/>
      <c r="P3544" s="415"/>
      <c r="Q3544" s="418"/>
      <c r="R3544" s="62"/>
      <c r="S3544" s="62"/>
      <c r="T3544" s="62"/>
      <c r="U3544" s="62"/>
      <c r="V3544" s="417"/>
      <c r="W3544" s="62"/>
      <c r="X3544" s="415"/>
      <c r="Y3544" s="417"/>
      <c r="Z3544" s="415"/>
      <c r="AA3544" s="417"/>
      <c r="AB3544" s="62"/>
      <c r="AC3544" s="62"/>
      <c r="AD3544" s="62"/>
      <c r="AE3544" s="62"/>
      <c r="AF3544" s="62"/>
      <c r="AG3544" s="62"/>
      <c r="AH3544" s="62"/>
    </row>
    <row r="3545" spans="14:34">
      <c r="N3545" s="415"/>
      <c r="O3545" s="417"/>
      <c r="P3545" s="415"/>
      <c r="Q3545" s="418"/>
      <c r="R3545" s="62"/>
      <c r="S3545" s="62"/>
      <c r="T3545" s="62"/>
      <c r="U3545" s="62"/>
      <c r="V3545" s="417"/>
      <c r="W3545" s="62"/>
      <c r="X3545" s="415"/>
      <c r="Y3545" s="417"/>
      <c r="Z3545" s="415"/>
      <c r="AA3545" s="417"/>
      <c r="AB3545" s="62"/>
      <c r="AC3545" s="62"/>
      <c r="AD3545" s="62"/>
      <c r="AE3545" s="62"/>
      <c r="AF3545" s="62"/>
      <c r="AG3545" s="62"/>
      <c r="AH3545" s="62"/>
    </row>
    <row r="3546" spans="14:34">
      <c r="N3546" s="415"/>
      <c r="O3546" s="417"/>
      <c r="P3546" s="415"/>
      <c r="Q3546" s="418"/>
      <c r="R3546" s="62"/>
      <c r="S3546" s="62"/>
      <c r="T3546" s="62"/>
      <c r="U3546" s="62"/>
      <c r="V3546" s="417"/>
      <c r="W3546" s="62"/>
      <c r="X3546" s="415"/>
      <c r="Y3546" s="417"/>
      <c r="Z3546" s="415"/>
      <c r="AA3546" s="417"/>
      <c r="AB3546" s="62"/>
      <c r="AC3546" s="62"/>
      <c r="AD3546" s="62"/>
      <c r="AE3546" s="62"/>
      <c r="AF3546" s="62"/>
      <c r="AG3546" s="62"/>
      <c r="AH3546" s="62"/>
    </row>
    <row r="3547" spans="14:34">
      <c r="N3547" s="415"/>
      <c r="O3547" s="417"/>
      <c r="P3547" s="415"/>
      <c r="Q3547" s="418"/>
      <c r="R3547" s="62"/>
      <c r="S3547" s="62"/>
      <c r="T3547" s="62"/>
      <c r="U3547" s="62"/>
      <c r="V3547" s="417"/>
      <c r="W3547" s="62"/>
      <c r="X3547" s="415"/>
      <c r="Y3547" s="417"/>
      <c r="Z3547" s="415"/>
      <c r="AA3547" s="417"/>
      <c r="AB3547" s="62"/>
      <c r="AC3547" s="62"/>
      <c r="AD3547" s="62"/>
      <c r="AE3547" s="62"/>
      <c r="AF3547" s="62"/>
      <c r="AG3547" s="62"/>
      <c r="AH3547" s="62"/>
    </row>
    <row r="3548" spans="14:34">
      <c r="N3548" s="415"/>
      <c r="O3548" s="417"/>
      <c r="P3548" s="415"/>
      <c r="Q3548" s="418"/>
      <c r="R3548" s="62"/>
      <c r="S3548" s="62"/>
      <c r="T3548" s="62"/>
      <c r="U3548" s="62"/>
      <c r="V3548" s="417"/>
      <c r="W3548" s="62"/>
      <c r="X3548" s="415"/>
      <c r="Y3548" s="417"/>
      <c r="Z3548" s="415"/>
      <c r="AA3548" s="417"/>
      <c r="AB3548" s="62"/>
      <c r="AC3548" s="62"/>
      <c r="AD3548" s="62"/>
      <c r="AE3548" s="62"/>
      <c r="AF3548" s="62"/>
      <c r="AG3548" s="62"/>
      <c r="AH3548" s="62"/>
    </row>
    <row r="3549" spans="14:34">
      <c r="N3549" s="415"/>
      <c r="O3549" s="417"/>
      <c r="P3549" s="415"/>
      <c r="Q3549" s="418"/>
      <c r="R3549" s="62"/>
      <c r="S3549" s="62"/>
      <c r="T3549" s="62"/>
      <c r="U3549" s="62"/>
      <c r="V3549" s="417"/>
      <c r="W3549" s="62"/>
      <c r="X3549" s="415"/>
      <c r="Y3549" s="417"/>
      <c r="Z3549" s="415"/>
      <c r="AA3549" s="417"/>
      <c r="AB3549" s="62"/>
      <c r="AC3549" s="62"/>
      <c r="AD3549" s="62"/>
      <c r="AE3549" s="62"/>
      <c r="AF3549" s="62"/>
      <c r="AG3549" s="62"/>
      <c r="AH3549" s="62"/>
    </row>
    <row r="3550" spans="14:34">
      <c r="N3550" s="415"/>
      <c r="O3550" s="417"/>
      <c r="P3550" s="415"/>
      <c r="Q3550" s="418"/>
      <c r="R3550" s="62"/>
      <c r="S3550" s="62"/>
      <c r="T3550" s="62"/>
      <c r="U3550" s="62"/>
      <c r="V3550" s="417"/>
      <c r="W3550" s="62"/>
      <c r="X3550" s="415"/>
      <c r="Y3550" s="417"/>
      <c r="Z3550" s="415"/>
      <c r="AA3550" s="417"/>
      <c r="AB3550" s="62"/>
      <c r="AC3550" s="62"/>
      <c r="AD3550" s="62"/>
      <c r="AE3550" s="62"/>
      <c r="AF3550" s="62"/>
      <c r="AG3550" s="62"/>
      <c r="AH3550" s="62"/>
    </row>
    <row r="3551" spans="14:34">
      <c r="N3551" s="415"/>
      <c r="O3551" s="417"/>
      <c r="P3551" s="415"/>
      <c r="Q3551" s="418"/>
      <c r="R3551" s="62"/>
      <c r="S3551" s="62"/>
      <c r="T3551" s="62"/>
      <c r="U3551" s="62"/>
      <c r="V3551" s="417"/>
      <c r="W3551" s="62"/>
      <c r="X3551" s="415"/>
      <c r="Y3551" s="417"/>
      <c r="Z3551" s="415"/>
      <c r="AA3551" s="417"/>
      <c r="AB3551" s="62"/>
      <c r="AC3551" s="62"/>
      <c r="AD3551" s="62"/>
      <c r="AE3551" s="62"/>
      <c r="AF3551" s="62"/>
      <c r="AG3551" s="62"/>
      <c r="AH3551" s="62"/>
    </row>
    <row r="3552" spans="14:34">
      <c r="N3552" s="415"/>
      <c r="O3552" s="417"/>
      <c r="P3552" s="415"/>
      <c r="Q3552" s="418"/>
      <c r="R3552" s="62"/>
      <c r="S3552" s="62"/>
      <c r="T3552" s="62"/>
      <c r="U3552" s="62"/>
      <c r="V3552" s="417"/>
      <c r="W3552" s="62"/>
      <c r="X3552" s="415"/>
      <c r="Y3552" s="417"/>
      <c r="Z3552" s="415"/>
      <c r="AA3552" s="417"/>
      <c r="AB3552" s="62"/>
      <c r="AC3552" s="62"/>
      <c r="AD3552" s="62"/>
      <c r="AE3552" s="62"/>
      <c r="AF3552" s="62"/>
      <c r="AG3552" s="62"/>
      <c r="AH3552" s="62"/>
    </row>
    <row r="3553" spans="14:34">
      <c r="N3553" s="415"/>
      <c r="O3553" s="417"/>
      <c r="P3553" s="415"/>
      <c r="Q3553" s="418"/>
      <c r="R3553" s="62"/>
      <c r="S3553" s="62"/>
      <c r="T3553" s="62"/>
      <c r="U3553" s="62"/>
      <c r="V3553" s="417"/>
      <c r="W3553" s="62"/>
      <c r="X3553" s="415"/>
      <c r="Y3553" s="417"/>
      <c r="Z3553" s="415"/>
      <c r="AA3553" s="417"/>
      <c r="AB3553" s="62"/>
      <c r="AC3553" s="62"/>
      <c r="AD3553" s="62"/>
      <c r="AE3553" s="62"/>
      <c r="AF3553" s="62"/>
      <c r="AG3553" s="62"/>
      <c r="AH3553" s="62"/>
    </row>
    <row r="3554" spans="14:34">
      <c r="N3554" s="415"/>
      <c r="O3554" s="417"/>
      <c r="P3554" s="415"/>
      <c r="Q3554" s="418"/>
      <c r="R3554" s="62"/>
      <c r="S3554" s="62"/>
      <c r="T3554" s="62"/>
      <c r="U3554" s="62"/>
      <c r="V3554" s="417"/>
      <c r="W3554" s="62"/>
      <c r="X3554" s="415"/>
      <c r="Y3554" s="417"/>
      <c r="Z3554" s="415"/>
      <c r="AA3554" s="417"/>
      <c r="AB3554" s="62"/>
      <c r="AC3554" s="62"/>
      <c r="AD3554" s="62"/>
      <c r="AE3554" s="62"/>
      <c r="AF3554" s="62"/>
      <c r="AG3554" s="62"/>
      <c r="AH3554" s="62"/>
    </row>
    <row r="3555" spans="14:34">
      <c r="N3555" s="415"/>
      <c r="O3555" s="417"/>
      <c r="P3555" s="415"/>
      <c r="Q3555" s="418"/>
      <c r="R3555" s="62"/>
      <c r="S3555" s="62"/>
      <c r="T3555" s="62"/>
      <c r="U3555" s="62"/>
      <c r="V3555" s="417"/>
      <c r="W3555" s="62"/>
      <c r="X3555" s="415"/>
      <c r="Y3555" s="417"/>
      <c r="Z3555" s="415"/>
      <c r="AA3555" s="417"/>
      <c r="AB3555" s="62"/>
      <c r="AC3555" s="62"/>
      <c r="AD3555" s="62"/>
      <c r="AE3555" s="62"/>
      <c r="AF3555" s="62"/>
      <c r="AG3555" s="62"/>
      <c r="AH3555" s="62"/>
    </row>
    <row r="3556" spans="14:34">
      <c r="N3556" s="415"/>
      <c r="O3556" s="417"/>
      <c r="P3556" s="415"/>
      <c r="Q3556" s="418"/>
      <c r="R3556" s="62"/>
      <c r="S3556" s="62"/>
      <c r="T3556" s="62"/>
      <c r="U3556" s="62"/>
      <c r="V3556" s="417"/>
      <c r="W3556" s="62"/>
      <c r="X3556" s="415"/>
      <c r="Y3556" s="417"/>
      <c r="Z3556" s="415"/>
      <c r="AA3556" s="417"/>
      <c r="AB3556" s="62"/>
      <c r="AC3556" s="62"/>
      <c r="AD3556" s="62"/>
      <c r="AE3556" s="62"/>
      <c r="AF3556" s="62"/>
      <c r="AG3556" s="62"/>
      <c r="AH3556" s="62"/>
    </row>
    <row r="3557" spans="14:34">
      <c r="N3557" s="415"/>
      <c r="O3557" s="417"/>
      <c r="P3557" s="415"/>
      <c r="Q3557" s="418"/>
      <c r="R3557" s="62"/>
      <c r="S3557" s="62"/>
      <c r="T3557" s="62"/>
      <c r="U3557" s="62"/>
      <c r="V3557" s="417"/>
      <c r="W3557" s="62"/>
      <c r="X3557" s="415"/>
      <c r="Y3557" s="417"/>
      <c r="Z3557" s="415"/>
      <c r="AA3557" s="417"/>
      <c r="AB3557" s="62"/>
      <c r="AC3557" s="62"/>
      <c r="AD3557" s="62"/>
      <c r="AE3557" s="62"/>
      <c r="AF3557" s="62"/>
      <c r="AG3557" s="62"/>
      <c r="AH3557" s="62"/>
    </row>
    <row r="3558" spans="14:34">
      <c r="N3558" s="415"/>
      <c r="O3558" s="417"/>
      <c r="P3558" s="415"/>
      <c r="Q3558" s="418"/>
      <c r="R3558" s="62"/>
      <c r="S3558" s="62"/>
      <c r="T3558" s="62"/>
      <c r="U3558" s="62"/>
      <c r="V3558" s="417"/>
      <c r="W3558" s="62"/>
      <c r="X3558" s="415"/>
      <c r="Y3558" s="417"/>
      <c r="Z3558" s="415"/>
      <c r="AA3558" s="417"/>
      <c r="AB3558" s="62"/>
      <c r="AC3558" s="62"/>
      <c r="AD3558" s="62"/>
      <c r="AE3558" s="62"/>
      <c r="AF3558" s="62"/>
      <c r="AG3558" s="62"/>
      <c r="AH3558" s="62"/>
    </row>
    <row r="3559" spans="14:34">
      <c r="N3559" s="415"/>
      <c r="O3559" s="417"/>
      <c r="P3559" s="415"/>
      <c r="Q3559" s="418"/>
      <c r="R3559" s="62"/>
      <c r="S3559" s="62"/>
      <c r="T3559" s="62"/>
      <c r="U3559" s="62"/>
      <c r="V3559" s="417"/>
      <c r="W3559" s="62"/>
      <c r="X3559" s="415"/>
      <c r="Y3559" s="417"/>
      <c r="Z3559" s="415"/>
      <c r="AA3559" s="417"/>
      <c r="AB3559" s="62"/>
      <c r="AC3559" s="62"/>
      <c r="AD3559" s="62"/>
      <c r="AE3559" s="62"/>
      <c r="AF3559" s="62"/>
      <c r="AG3559" s="62"/>
      <c r="AH3559" s="62"/>
    </row>
    <row r="3560" spans="14:34">
      <c r="N3560" s="415"/>
      <c r="O3560" s="417"/>
      <c r="P3560" s="415"/>
      <c r="Q3560" s="418"/>
      <c r="R3560" s="62"/>
      <c r="S3560" s="62"/>
      <c r="T3560" s="62"/>
      <c r="U3560" s="62"/>
      <c r="V3560" s="417"/>
      <c r="W3560" s="62"/>
      <c r="X3560" s="415"/>
      <c r="Y3560" s="417"/>
      <c r="Z3560" s="415"/>
      <c r="AA3560" s="417"/>
      <c r="AB3560" s="62"/>
      <c r="AC3560" s="62"/>
      <c r="AD3560" s="62"/>
      <c r="AE3560" s="62"/>
      <c r="AF3560" s="62"/>
      <c r="AG3560" s="62"/>
      <c r="AH3560" s="62"/>
    </row>
    <row r="3561" spans="14:34">
      <c r="N3561" s="415"/>
      <c r="O3561" s="417"/>
      <c r="P3561" s="415"/>
      <c r="Q3561" s="418"/>
      <c r="R3561" s="62"/>
      <c r="S3561" s="62"/>
      <c r="T3561" s="62"/>
      <c r="U3561" s="62"/>
      <c r="V3561" s="417"/>
      <c r="W3561" s="62"/>
      <c r="X3561" s="415"/>
      <c r="Y3561" s="417"/>
      <c r="Z3561" s="415"/>
      <c r="AA3561" s="417"/>
      <c r="AB3561" s="62"/>
      <c r="AC3561" s="62"/>
      <c r="AD3561" s="62"/>
      <c r="AE3561" s="62"/>
      <c r="AF3561" s="62"/>
      <c r="AG3561" s="62"/>
      <c r="AH3561" s="62"/>
    </row>
    <row r="3562" spans="14:34">
      <c r="N3562" s="415"/>
      <c r="O3562" s="417"/>
      <c r="P3562" s="415"/>
      <c r="Q3562" s="418"/>
      <c r="R3562" s="62"/>
      <c r="S3562" s="62"/>
      <c r="T3562" s="62"/>
      <c r="U3562" s="62"/>
      <c r="V3562" s="417"/>
      <c r="W3562" s="62"/>
      <c r="X3562" s="415"/>
      <c r="Y3562" s="417"/>
      <c r="Z3562" s="415"/>
      <c r="AA3562" s="417"/>
      <c r="AB3562" s="62"/>
      <c r="AC3562" s="62"/>
      <c r="AD3562" s="62"/>
      <c r="AE3562" s="62"/>
      <c r="AF3562" s="62"/>
      <c r="AG3562" s="62"/>
      <c r="AH3562" s="62"/>
    </row>
    <row r="3563" spans="14:34">
      <c r="N3563" s="415"/>
      <c r="O3563" s="417"/>
      <c r="P3563" s="415"/>
      <c r="Q3563" s="418"/>
      <c r="R3563" s="62"/>
      <c r="S3563" s="62"/>
      <c r="T3563" s="62"/>
      <c r="U3563" s="62"/>
      <c r="V3563" s="417"/>
      <c r="W3563" s="62"/>
      <c r="X3563" s="415"/>
      <c r="Y3563" s="417"/>
      <c r="Z3563" s="415"/>
      <c r="AA3563" s="417"/>
      <c r="AB3563" s="62"/>
      <c r="AC3563" s="62"/>
      <c r="AD3563" s="62"/>
      <c r="AE3563" s="62"/>
      <c r="AF3563" s="62"/>
      <c r="AG3563" s="62"/>
      <c r="AH3563" s="62"/>
    </row>
    <row r="3564" spans="14:34">
      <c r="N3564" s="415"/>
      <c r="O3564" s="417"/>
      <c r="P3564" s="415"/>
      <c r="Q3564" s="418"/>
      <c r="R3564" s="62"/>
      <c r="S3564" s="62"/>
      <c r="T3564" s="62"/>
      <c r="U3564" s="62"/>
      <c r="V3564" s="417"/>
      <c r="W3564" s="62"/>
      <c r="X3564" s="415"/>
      <c r="Y3564" s="417"/>
      <c r="Z3564" s="415"/>
      <c r="AA3564" s="417"/>
      <c r="AB3564" s="62"/>
      <c r="AC3564" s="62"/>
      <c r="AD3564" s="62"/>
      <c r="AE3564" s="62"/>
      <c r="AF3564" s="62"/>
      <c r="AG3564" s="62"/>
      <c r="AH3564" s="62"/>
    </row>
    <row r="3565" spans="14:34">
      <c r="N3565" s="415"/>
      <c r="O3565" s="417"/>
      <c r="P3565" s="415"/>
      <c r="Q3565" s="418"/>
      <c r="R3565" s="62"/>
      <c r="S3565" s="62"/>
      <c r="T3565" s="62"/>
      <c r="U3565" s="62"/>
      <c r="V3565" s="417"/>
      <c r="W3565" s="62"/>
      <c r="X3565" s="415"/>
      <c r="Y3565" s="417"/>
      <c r="Z3565" s="415"/>
      <c r="AA3565" s="417"/>
      <c r="AB3565" s="62"/>
      <c r="AC3565" s="62"/>
      <c r="AD3565" s="62"/>
      <c r="AE3565" s="62"/>
      <c r="AF3565" s="62"/>
      <c r="AG3565" s="62"/>
      <c r="AH3565" s="62"/>
    </row>
    <row r="3566" spans="14:34">
      <c r="N3566" s="415"/>
      <c r="O3566" s="417"/>
      <c r="P3566" s="415"/>
      <c r="Q3566" s="418"/>
      <c r="R3566" s="62"/>
      <c r="S3566" s="62"/>
      <c r="T3566" s="62"/>
      <c r="U3566" s="62"/>
      <c r="V3566" s="417"/>
      <c r="W3566" s="62"/>
      <c r="X3566" s="415"/>
      <c r="Y3566" s="417"/>
      <c r="Z3566" s="415"/>
      <c r="AA3566" s="417"/>
      <c r="AB3566" s="62"/>
      <c r="AC3566" s="62"/>
      <c r="AD3566" s="62"/>
      <c r="AE3566" s="62"/>
      <c r="AF3566" s="62"/>
      <c r="AG3566" s="62"/>
      <c r="AH3566" s="62"/>
    </row>
    <row r="3567" spans="14:34">
      <c r="N3567" s="415"/>
      <c r="O3567" s="417"/>
      <c r="P3567" s="415"/>
      <c r="Q3567" s="418"/>
      <c r="R3567" s="62"/>
      <c r="S3567" s="62"/>
      <c r="T3567" s="62"/>
      <c r="U3567" s="62"/>
      <c r="V3567" s="417"/>
      <c r="W3567" s="62"/>
      <c r="X3567" s="415"/>
      <c r="Y3567" s="417"/>
      <c r="Z3567" s="415"/>
      <c r="AA3567" s="417"/>
      <c r="AB3567" s="62"/>
      <c r="AC3567" s="62"/>
      <c r="AD3567" s="62"/>
      <c r="AE3567" s="62"/>
      <c r="AF3567" s="62"/>
      <c r="AG3567" s="62"/>
      <c r="AH3567" s="62"/>
    </row>
    <row r="3568" spans="14:34">
      <c r="N3568" s="415"/>
      <c r="O3568" s="417"/>
      <c r="P3568" s="415"/>
      <c r="Q3568" s="418"/>
      <c r="R3568" s="62"/>
      <c r="S3568" s="62"/>
      <c r="T3568" s="62"/>
      <c r="U3568" s="62"/>
      <c r="V3568" s="417"/>
      <c r="W3568" s="62"/>
      <c r="X3568" s="415"/>
      <c r="Y3568" s="417"/>
      <c r="Z3568" s="415"/>
      <c r="AA3568" s="417"/>
      <c r="AB3568" s="62"/>
      <c r="AC3568" s="62"/>
      <c r="AD3568" s="62"/>
      <c r="AE3568" s="62"/>
      <c r="AF3568" s="62"/>
      <c r="AG3568" s="62"/>
      <c r="AH3568" s="62"/>
    </row>
    <row r="3569" spans="14:34">
      <c r="N3569" s="415"/>
      <c r="O3569" s="417"/>
      <c r="P3569" s="415"/>
      <c r="Q3569" s="418"/>
      <c r="R3569" s="62"/>
      <c r="S3569" s="62"/>
      <c r="T3569" s="62"/>
      <c r="U3569" s="62"/>
      <c r="V3569" s="417"/>
      <c r="W3569" s="62"/>
      <c r="X3569" s="415"/>
      <c r="Y3569" s="417"/>
      <c r="Z3569" s="415"/>
      <c r="AA3569" s="417"/>
      <c r="AB3569" s="62"/>
      <c r="AC3569" s="62"/>
      <c r="AD3569" s="62"/>
      <c r="AE3569" s="62"/>
      <c r="AF3569" s="62"/>
      <c r="AG3569" s="62"/>
      <c r="AH3569" s="62"/>
    </row>
    <row r="3570" spans="14:34">
      <c r="N3570" s="415"/>
      <c r="O3570" s="417"/>
      <c r="P3570" s="415"/>
      <c r="Q3570" s="418"/>
      <c r="R3570" s="62"/>
      <c r="S3570" s="62"/>
      <c r="T3570" s="62"/>
      <c r="U3570" s="62"/>
      <c r="V3570" s="417"/>
      <c r="W3570" s="62"/>
      <c r="X3570" s="415"/>
      <c r="Y3570" s="417"/>
      <c r="Z3570" s="415"/>
      <c r="AA3570" s="417"/>
      <c r="AB3570" s="62"/>
      <c r="AC3570" s="62"/>
      <c r="AD3570" s="62"/>
      <c r="AE3570" s="62"/>
      <c r="AF3570" s="62"/>
      <c r="AG3570" s="62"/>
      <c r="AH3570" s="62"/>
    </row>
    <row r="3571" spans="14:34">
      <c r="N3571" s="415"/>
      <c r="O3571" s="417"/>
      <c r="P3571" s="415"/>
      <c r="Q3571" s="418"/>
      <c r="R3571" s="62"/>
      <c r="S3571" s="62"/>
      <c r="T3571" s="62"/>
      <c r="U3571" s="62"/>
      <c r="V3571" s="417"/>
      <c r="W3571" s="62"/>
      <c r="X3571" s="415"/>
      <c r="Y3571" s="417"/>
      <c r="Z3571" s="415"/>
      <c r="AA3571" s="417"/>
      <c r="AB3571" s="62"/>
      <c r="AC3571" s="62"/>
      <c r="AD3571" s="62"/>
      <c r="AE3571" s="62"/>
      <c r="AF3571" s="62"/>
      <c r="AG3571" s="62"/>
      <c r="AH3571" s="62"/>
    </row>
    <row r="3572" spans="14:34">
      <c r="N3572" s="415"/>
      <c r="O3572" s="417"/>
      <c r="P3572" s="415"/>
      <c r="Q3572" s="418"/>
      <c r="R3572" s="62"/>
      <c r="S3572" s="62"/>
      <c r="T3572" s="62"/>
      <c r="U3572" s="62"/>
      <c r="V3572" s="417"/>
      <c r="W3572" s="62"/>
      <c r="X3572" s="415"/>
      <c r="Y3572" s="417"/>
      <c r="Z3572" s="415"/>
      <c r="AA3572" s="417"/>
      <c r="AB3572" s="62"/>
      <c r="AC3572" s="62"/>
      <c r="AD3572" s="62"/>
      <c r="AE3572" s="62"/>
      <c r="AF3572" s="62"/>
      <c r="AG3572" s="62"/>
      <c r="AH3572" s="62"/>
    </row>
    <row r="3573" spans="14:34">
      <c r="N3573" s="415"/>
      <c r="O3573" s="417"/>
      <c r="P3573" s="415"/>
      <c r="Q3573" s="418"/>
      <c r="R3573" s="62"/>
      <c r="S3573" s="62"/>
      <c r="T3573" s="62"/>
      <c r="U3573" s="62"/>
      <c r="V3573" s="417"/>
      <c r="W3573" s="62"/>
      <c r="X3573" s="415"/>
      <c r="Y3573" s="417"/>
      <c r="Z3573" s="415"/>
      <c r="AA3573" s="417"/>
      <c r="AB3573" s="62"/>
      <c r="AC3573" s="62"/>
      <c r="AD3573" s="62"/>
      <c r="AE3573" s="62"/>
      <c r="AF3573" s="62"/>
      <c r="AG3573" s="62"/>
      <c r="AH3573" s="62"/>
    </row>
    <row r="3574" spans="14:34">
      <c r="N3574" s="415"/>
      <c r="O3574" s="417"/>
      <c r="P3574" s="415"/>
      <c r="Q3574" s="418"/>
      <c r="R3574" s="62"/>
      <c r="S3574" s="62"/>
      <c r="T3574" s="62"/>
      <c r="U3574" s="62"/>
      <c r="V3574" s="417"/>
      <c r="W3574" s="62"/>
      <c r="X3574" s="415"/>
      <c r="Y3574" s="417"/>
      <c r="Z3574" s="415"/>
      <c r="AA3574" s="417"/>
      <c r="AB3574" s="62"/>
      <c r="AC3574" s="62"/>
      <c r="AD3574" s="62"/>
      <c r="AE3574" s="62"/>
      <c r="AF3574" s="62"/>
      <c r="AG3574" s="62"/>
      <c r="AH3574" s="62"/>
    </row>
    <row r="3575" spans="14:34">
      <c r="N3575" s="415"/>
      <c r="O3575" s="417"/>
      <c r="P3575" s="415"/>
      <c r="Q3575" s="418"/>
      <c r="R3575" s="62"/>
      <c r="S3575" s="62"/>
      <c r="T3575" s="62"/>
      <c r="U3575" s="62"/>
      <c r="V3575" s="417"/>
      <c r="W3575" s="62"/>
      <c r="X3575" s="415"/>
      <c r="Y3575" s="417"/>
      <c r="Z3575" s="415"/>
      <c r="AA3575" s="417"/>
      <c r="AB3575" s="62"/>
      <c r="AC3575" s="62"/>
      <c r="AD3575" s="62"/>
      <c r="AE3575" s="62"/>
      <c r="AF3575" s="62"/>
      <c r="AG3575" s="62"/>
      <c r="AH3575" s="62"/>
    </row>
    <row r="3576" spans="14:34">
      <c r="N3576" s="415"/>
      <c r="O3576" s="417"/>
      <c r="P3576" s="415"/>
      <c r="Q3576" s="418"/>
      <c r="R3576" s="62"/>
      <c r="S3576" s="62"/>
      <c r="T3576" s="62"/>
      <c r="U3576" s="62"/>
      <c r="V3576" s="417"/>
      <c r="W3576" s="62"/>
      <c r="X3576" s="415"/>
      <c r="Y3576" s="417"/>
      <c r="Z3576" s="415"/>
      <c r="AA3576" s="417"/>
      <c r="AB3576" s="62"/>
      <c r="AC3576" s="62"/>
      <c r="AD3576" s="62"/>
      <c r="AE3576" s="62"/>
      <c r="AF3576" s="62"/>
      <c r="AG3576" s="62"/>
      <c r="AH3576" s="62"/>
    </row>
    <row r="3577" spans="14:34">
      <c r="N3577" s="415"/>
      <c r="O3577" s="417"/>
      <c r="P3577" s="415"/>
      <c r="Q3577" s="418"/>
      <c r="R3577" s="62"/>
      <c r="S3577" s="62"/>
      <c r="T3577" s="62"/>
      <c r="U3577" s="62"/>
      <c r="V3577" s="417"/>
      <c r="W3577" s="62"/>
      <c r="X3577" s="415"/>
      <c r="Y3577" s="417"/>
      <c r="Z3577" s="415"/>
      <c r="AA3577" s="417"/>
      <c r="AB3577" s="62"/>
      <c r="AC3577" s="62"/>
      <c r="AD3577" s="62"/>
      <c r="AE3577" s="62"/>
      <c r="AF3577" s="62"/>
      <c r="AG3577" s="62"/>
      <c r="AH3577" s="62"/>
    </row>
    <row r="3578" spans="14:34">
      <c r="N3578" s="415"/>
      <c r="O3578" s="417"/>
      <c r="P3578" s="415"/>
      <c r="Q3578" s="418"/>
      <c r="R3578" s="62"/>
      <c r="S3578" s="62"/>
      <c r="T3578" s="62"/>
      <c r="U3578" s="62"/>
      <c r="V3578" s="417"/>
      <c r="W3578" s="62"/>
      <c r="X3578" s="415"/>
      <c r="Y3578" s="417"/>
      <c r="Z3578" s="415"/>
      <c r="AA3578" s="417"/>
      <c r="AB3578" s="62"/>
      <c r="AC3578" s="62"/>
      <c r="AD3578" s="62"/>
      <c r="AE3578" s="62"/>
      <c r="AF3578" s="62"/>
      <c r="AG3578" s="62"/>
      <c r="AH3578" s="62"/>
    </row>
    <row r="3579" spans="14:34">
      <c r="N3579" s="415"/>
      <c r="O3579" s="417"/>
      <c r="P3579" s="415"/>
      <c r="Q3579" s="418"/>
      <c r="R3579" s="62"/>
      <c r="S3579" s="62"/>
      <c r="T3579" s="62"/>
      <c r="U3579" s="62"/>
      <c r="V3579" s="417"/>
      <c r="W3579" s="62"/>
      <c r="X3579" s="415"/>
      <c r="Y3579" s="417"/>
      <c r="Z3579" s="415"/>
      <c r="AA3579" s="417"/>
      <c r="AB3579" s="62"/>
      <c r="AC3579" s="62"/>
      <c r="AD3579" s="62"/>
      <c r="AE3579" s="62"/>
      <c r="AF3579" s="62"/>
      <c r="AG3579" s="62"/>
      <c r="AH3579" s="62"/>
    </row>
    <row r="3580" spans="14:34">
      <c r="N3580" s="415"/>
      <c r="O3580" s="417"/>
      <c r="P3580" s="415"/>
      <c r="Q3580" s="418"/>
      <c r="R3580" s="62"/>
      <c r="S3580" s="62"/>
      <c r="T3580" s="62"/>
      <c r="U3580" s="62"/>
      <c r="V3580" s="417"/>
      <c r="W3580" s="62"/>
      <c r="X3580" s="415"/>
      <c r="Y3580" s="417"/>
      <c r="Z3580" s="415"/>
      <c r="AA3580" s="417"/>
      <c r="AB3580" s="62"/>
      <c r="AC3580" s="62"/>
      <c r="AD3580" s="62"/>
      <c r="AE3580" s="62"/>
      <c r="AF3580" s="62"/>
      <c r="AG3580" s="62"/>
      <c r="AH3580" s="62"/>
    </row>
    <row r="3581" spans="14:34">
      <c r="N3581" s="415"/>
      <c r="O3581" s="417"/>
      <c r="P3581" s="415"/>
      <c r="Q3581" s="418"/>
      <c r="R3581" s="62"/>
      <c r="S3581" s="62"/>
      <c r="T3581" s="62"/>
      <c r="U3581" s="62"/>
      <c r="V3581" s="417"/>
      <c r="W3581" s="62"/>
      <c r="X3581" s="415"/>
      <c r="Y3581" s="417"/>
      <c r="Z3581" s="415"/>
      <c r="AA3581" s="417"/>
      <c r="AB3581" s="62"/>
      <c r="AC3581" s="62"/>
      <c r="AD3581" s="62"/>
      <c r="AE3581" s="62"/>
      <c r="AF3581" s="62"/>
      <c r="AG3581" s="62"/>
      <c r="AH3581" s="62"/>
    </row>
    <row r="3582" spans="14:34">
      <c r="N3582" s="415"/>
      <c r="O3582" s="417"/>
      <c r="P3582" s="415"/>
      <c r="Q3582" s="418"/>
      <c r="R3582" s="62"/>
      <c r="S3582" s="62"/>
      <c r="T3582" s="62"/>
      <c r="U3582" s="62"/>
      <c r="V3582" s="417"/>
      <c r="W3582" s="62"/>
      <c r="X3582" s="415"/>
      <c r="Y3582" s="417"/>
      <c r="Z3582" s="415"/>
      <c r="AA3582" s="417"/>
      <c r="AB3582" s="62"/>
      <c r="AC3582" s="62"/>
      <c r="AD3582" s="62"/>
      <c r="AE3582" s="62"/>
      <c r="AF3582" s="62"/>
      <c r="AG3582" s="62"/>
      <c r="AH3582" s="62"/>
    </row>
    <row r="3583" spans="14:34">
      <c r="N3583" s="415"/>
      <c r="O3583" s="417"/>
      <c r="P3583" s="415"/>
      <c r="Q3583" s="418"/>
      <c r="R3583" s="62"/>
      <c r="S3583" s="62"/>
      <c r="T3583" s="62"/>
      <c r="U3583" s="62"/>
      <c r="V3583" s="417"/>
      <c r="W3583" s="62"/>
      <c r="X3583" s="415"/>
      <c r="Y3583" s="417"/>
      <c r="Z3583" s="415"/>
      <c r="AA3583" s="417"/>
      <c r="AB3583" s="62"/>
      <c r="AC3583" s="62"/>
      <c r="AD3583" s="62"/>
      <c r="AE3583" s="62"/>
      <c r="AF3583" s="62"/>
      <c r="AG3583" s="62"/>
      <c r="AH3583" s="62"/>
    </row>
    <row r="3584" spans="14:34">
      <c r="N3584" s="415"/>
      <c r="O3584" s="417"/>
      <c r="P3584" s="415"/>
      <c r="Q3584" s="418"/>
      <c r="R3584" s="62"/>
      <c r="S3584" s="62"/>
      <c r="T3584" s="62"/>
      <c r="U3584" s="62"/>
      <c r="V3584" s="417"/>
      <c r="W3584" s="62"/>
      <c r="X3584" s="415"/>
      <c r="Y3584" s="417"/>
      <c r="Z3584" s="415"/>
      <c r="AA3584" s="417"/>
      <c r="AB3584" s="62"/>
      <c r="AC3584" s="62"/>
      <c r="AD3584" s="62"/>
      <c r="AE3584" s="62"/>
      <c r="AF3584" s="62"/>
      <c r="AG3584" s="62"/>
      <c r="AH3584" s="62"/>
    </row>
    <row r="3585" spans="14:34">
      <c r="N3585" s="415"/>
      <c r="O3585" s="417"/>
      <c r="P3585" s="415"/>
      <c r="Q3585" s="418"/>
      <c r="R3585" s="62"/>
      <c r="S3585" s="62"/>
      <c r="T3585" s="62"/>
      <c r="U3585" s="62"/>
      <c r="V3585" s="417"/>
      <c r="W3585" s="62"/>
      <c r="X3585" s="415"/>
      <c r="Y3585" s="417"/>
      <c r="Z3585" s="415"/>
      <c r="AA3585" s="417"/>
      <c r="AB3585" s="62"/>
      <c r="AC3585" s="62"/>
      <c r="AD3585" s="62"/>
      <c r="AE3585" s="62"/>
      <c r="AF3585" s="62"/>
      <c r="AG3585" s="62"/>
      <c r="AH3585" s="62"/>
    </row>
    <row r="3586" spans="14:34">
      <c r="N3586" s="415"/>
      <c r="O3586" s="417"/>
      <c r="P3586" s="415"/>
      <c r="Q3586" s="418"/>
      <c r="R3586" s="62"/>
      <c r="S3586" s="62"/>
      <c r="T3586" s="62"/>
      <c r="U3586" s="62"/>
      <c r="V3586" s="417"/>
      <c r="W3586" s="62"/>
      <c r="X3586" s="415"/>
      <c r="Y3586" s="417"/>
      <c r="Z3586" s="415"/>
      <c r="AA3586" s="417"/>
      <c r="AB3586" s="62"/>
      <c r="AC3586" s="62"/>
      <c r="AD3586" s="62"/>
      <c r="AE3586" s="62"/>
      <c r="AF3586" s="62"/>
      <c r="AG3586" s="62"/>
      <c r="AH3586" s="62"/>
    </row>
    <row r="3587" spans="14:34">
      <c r="N3587" s="415"/>
      <c r="O3587" s="417"/>
      <c r="P3587" s="415"/>
      <c r="Q3587" s="418"/>
      <c r="R3587" s="62"/>
      <c r="S3587" s="62"/>
      <c r="T3587" s="62"/>
      <c r="U3587" s="62"/>
      <c r="V3587" s="417"/>
      <c r="W3587" s="62"/>
      <c r="X3587" s="415"/>
      <c r="Y3587" s="417"/>
      <c r="Z3587" s="415"/>
      <c r="AA3587" s="417"/>
      <c r="AB3587" s="62"/>
      <c r="AC3587" s="62"/>
      <c r="AD3587" s="62"/>
      <c r="AE3587" s="62"/>
      <c r="AF3587" s="62"/>
      <c r="AG3587" s="62"/>
      <c r="AH3587" s="62"/>
    </row>
    <row r="3588" spans="14:34">
      <c r="N3588" s="415"/>
      <c r="O3588" s="417"/>
      <c r="P3588" s="415"/>
      <c r="Q3588" s="418"/>
      <c r="R3588" s="62"/>
      <c r="S3588" s="62"/>
      <c r="T3588" s="62"/>
      <c r="U3588" s="62"/>
      <c r="V3588" s="417"/>
      <c r="W3588" s="62"/>
      <c r="X3588" s="415"/>
      <c r="Y3588" s="417"/>
      <c r="Z3588" s="415"/>
      <c r="AA3588" s="417"/>
      <c r="AB3588" s="62"/>
      <c r="AC3588" s="62"/>
      <c r="AD3588" s="62"/>
      <c r="AE3588" s="62"/>
      <c r="AF3588" s="62"/>
      <c r="AG3588" s="62"/>
      <c r="AH3588" s="62"/>
    </row>
    <row r="3589" spans="14:34">
      <c r="N3589" s="415"/>
      <c r="O3589" s="417"/>
      <c r="P3589" s="415"/>
      <c r="Q3589" s="418"/>
      <c r="R3589" s="62"/>
      <c r="S3589" s="62"/>
      <c r="T3589" s="62"/>
      <c r="U3589" s="62"/>
      <c r="V3589" s="417"/>
      <c r="W3589" s="62"/>
      <c r="X3589" s="415"/>
      <c r="Y3589" s="417"/>
      <c r="Z3589" s="415"/>
      <c r="AA3589" s="417"/>
      <c r="AB3589" s="62"/>
      <c r="AC3589" s="62"/>
      <c r="AD3589" s="62"/>
      <c r="AE3589" s="62"/>
      <c r="AF3589" s="62"/>
      <c r="AG3589" s="62"/>
      <c r="AH3589" s="62"/>
    </row>
    <row r="3590" spans="14:34">
      <c r="N3590" s="415"/>
      <c r="O3590" s="417"/>
      <c r="P3590" s="415"/>
      <c r="Q3590" s="418"/>
      <c r="R3590" s="62"/>
      <c r="S3590" s="62"/>
      <c r="T3590" s="62"/>
      <c r="U3590" s="62"/>
      <c r="V3590" s="417"/>
      <c r="W3590" s="62"/>
      <c r="X3590" s="415"/>
      <c r="Y3590" s="417"/>
      <c r="Z3590" s="415"/>
      <c r="AA3590" s="417"/>
      <c r="AB3590" s="62"/>
      <c r="AC3590" s="62"/>
      <c r="AD3590" s="62"/>
      <c r="AE3590" s="62"/>
      <c r="AF3590" s="62"/>
      <c r="AG3590" s="62"/>
      <c r="AH3590" s="62"/>
    </row>
    <row r="3591" spans="14:34">
      <c r="N3591" s="415"/>
      <c r="O3591" s="417"/>
      <c r="P3591" s="415"/>
      <c r="Q3591" s="418"/>
      <c r="R3591" s="62"/>
      <c r="S3591" s="62"/>
      <c r="T3591" s="62"/>
      <c r="U3591" s="62"/>
      <c r="V3591" s="417"/>
      <c r="W3591" s="62"/>
      <c r="X3591" s="415"/>
      <c r="Y3591" s="417"/>
      <c r="Z3591" s="415"/>
      <c r="AA3591" s="417"/>
      <c r="AB3591" s="62"/>
      <c r="AC3591" s="62"/>
      <c r="AD3591" s="62"/>
      <c r="AE3591" s="62"/>
      <c r="AF3591" s="62"/>
      <c r="AG3591" s="62"/>
      <c r="AH3591" s="62"/>
    </row>
    <row r="3592" spans="14:34">
      <c r="N3592" s="415"/>
      <c r="O3592" s="417"/>
      <c r="P3592" s="415"/>
      <c r="Q3592" s="418"/>
      <c r="R3592" s="62"/>
      <c r="S3592" s="62"/>
      <c r="T3592" s="62"/>
      <c r="U3592" s="62"/>
      <c r="V3592" s="417"/>
      <c r="W3592" s="62"/>
      <c r="X3592" s="415"/>
      <c r="Y3592" s="417"/>
      <c r="Z3592" s="415"/>
      <c r="AA3592" s="417"/>
      <c r="AB3592" s="62"/>
      <c r="AC3592" s="62"/>
      <c r="AD3592" s="62"/>
      <c r="AE3592" s="62"/>
      <c r="AF3592" s="62"/>
      <c r="AG3592" s="62"/>
      <c r="AH3592" s="62"/>
    </row>
    <row r="3593" spans="14:34">
      <c r="N3593" s="415"/>
      <c r="O3593" s="417"/>
      <c r="P3593" s="415"/>
      <c r="Q3593" s="418"/>
      <c r="R3593" s="62"/>
      <c r="S3593" s="62"/>
      <c r="T3593" s="62"/>
      <c r="U3593" s="62"/>
      <c r="V3593" s="417"/>
      <c r="W3593" s="62"/>
      <c r="X3593" s="415"/>
      <c r="Y3593" s="417"/>
      <c r="Z3593" s="415"/>
      <c r="AA3593" s="417"/>
      <c r="AB3593" s="62"/>
      <c r="AC3593" s="62"/>
      <c r="AD3593" s="62"/>
      <c r="AE3593" s="62"/>
      <c r="AF3593" s="62"/>
      <c r="AG3593" s="62"/>
      <c r="AH3593" s="62"/>
    </row>
    <row r="3594" spans="14:34">
      <c r="N3594" s="415"/>
      <c r="O3594" s="417"/>
      <c r="P3594" s="415"/>
      <c r="Q3594" s="418"/>
      <c r="R3594" s="62"/>
      <c r="S3594" s="62"/>
      <c r="T3594" s="62"/>
      <c r="U3594" s="62"/>
      <c r="V3594" s="417"/>
      <c r="W3594" s="62"/>
      <c r="X3594" s="415"/>
      <c r="Y3594" s="417"/>
      <c r="Z3594" s="415"/>
      <c r="AA3594" s="417"/>
      <c r="AB3594" s="62"/>
      <c r="AC3594" s="62"/>
      <c r="AD3594" s="62"/>
      <c r="AE3594" s="62"/>
      <c r="AF3594" s="62"/>
      <c r="AG3594" s="62"/>
      <c r="AH3594" s="62"/>
    </row>
    <row r="3595" spans="14:34">
      <c r="N3595" s="415"/>
      <c r="O3595" s="417"/>
      <c r="P3595" s="415"/>
      <c r="Q3595" s="418"/>
      <c r="R3595" s="62"/>
      <c r="S3595" s="62"/>
      <c r="T3595" s="62"/>
      <c r="U3595" s="62"/>
      <c r="V3595" s="417"/>
      <c r="W3595" s="62"/>
      <c r="X3595" s="415"/>
      <c r="Y3595" s="417"/>
      <c r="Z3595" s="415"/>
      <c r="AA3595" s="417"/>
      <c r="AB3595" s="62"/>
      <c r="AC3595" s="62"/>
      <c r="AD3595" s="62"/>
      <c r="AE3595" s="62"/>
      <c r="AF3595" s="62"/>
      <c r="AG3595" s="62"/>
      <c r="AH3595" s="62"/>
    </row>
    <row r="3596" spans="14:34">
      <c r="N3596" s="415"/>
      <c r="O3596" s="417"/>
      <c r="P3596" s="415"/>
      <c r="Q3596" s="418"/>
      <c r="R3596" s="62"/>
      <c r="S3596" s="62"/>
      <c r="T3596" s="62"/>
      <c r="U3596" s="62"/>
      <c r="V3596" s="417"/>
      <c r="W3596" s="62"/>
      <c r="X3596" s="415"/>
      <c r="Y3596" s="417"/>
      <c r="Z3596" s="415"/>
      <c r="AA3596" s="417"/>
      <c r="AB3596" s="62"/>
      <c r="AC3596" s="62"/>
      <c r="AD3596" s="62"/>
      <c r="AE3596" s="62"/>
      <c r="AF3596" s="62"/>
      <c r="AG3596" s="62"/>
      <c r="AH3596" s="62"/>
    </row>
    <row r="3597" spans="14:34">
      <c r="N3597" s="415"/>
      <c r="O3597" s="417"/>
      <c r="P3597" s="415"/>
      <c r="Q3597" s="418"/>
      <c r="R3597" s="62"/>
      <c r="S3597" s="62"/>
      <c r="T3597" s="62"/>
      <c r="U3597" s="62"/>
      <c r="V3597" s="417"/>
      <c r="W3597" s="62"/>
      <c r="X3597" s="415"/>
      <c r="Y3597" s="417"/>
      <c r="Z3597" s="415"/>
      <c r="AA3597" s="417"/>
      <c r="AB3597" s="62"/>
      <c r="AC3597" s="62"/>
      <c r="AD3597" s="62"/>
      <c r="AE3597" s="62"/>
      <c r="AF3597" s="62"/>
      <c r="AG3597" s="62"/>
      <c r="AH3597" s="62"/>
    </row>
    <row r="3598" spans="14:34">
      <c r="N3598" s="415"/>
      <c r="O3598" s="417"/>
      <c r="P3598" s="415"/>
      <c r="Q3598" s="418"/>
      <c r="R3598" s="62"/>
      <c r="S3598" s="62"/>
      <c r="T3598" s="62"/>
      <c r="U3598" s="62"/>
      <c r="V3598" s="417"/>
      <c r="W3598" s="62"/>
      <c r="X3598" s="415"/>
      <c r="Y3598" s="417"/>
      <c r="Z3598" s="415"/>
      <c r="AA3598" s="417"/>
      <c r="AB3598" s="62"/>
      <c r="AC3598" s="62"/>
      <c r="AD3598" s="62"/>
      <c r="AE3598" s="62"/>
      <c r="AF3598" s="62"/>
      <c r="AG3598" s="62"/>
      <c r="AH3598" s="62"/>
    </row>
    <row r="3599" spans="14:34">
      <c r="N3599" s="415"/>
      <c r="O3599" s="417"/>
      <c r="P3599" s="415"/>
      <c r="Q3599" s="418"/>
      <c r="R3599" s="62"/>
      <c r="S3599" s="62"/>
      <c r="T3599" s="62"/>
      <c r="U3599" s="62"/>
      <c r="V3599" s="417"/>
      <c r="W3599" s="62"/>
      <c r="X3599" s="415"/>
      <c r="Y3599" s="417"/>
      <c r="Z3599" s="415"/>
      <c r="AA3599" s="417"/>
      <c r="AB3599" s="62"/>
      <c r="AC3599" s="62"/>
      <c r="AD3599" s="62"/>
      <c r="AE3599" s="62"/>
      <c r="AF3599" s="62"/>
      <c r="AG3599" s="62"/>
      <c r="AH3599" s="62"/>
    </row>
    <row r="3600" spans="14:34">
      <c r="N3600" s="415"/>
      <c r="O3600" s="417"/>
      <c r="P3600" s="415"/>
      <c r="Q3600" s="418"/>
      <c r="R3600" s="62"/>
      <c r="S3600" s="62"/>
      <c r="T3600" s="62"/>
      <c r="U3600" s="62"/>
      <c r="V3600" s="417"/>
      <c r="W3600" s="62"/>
      <c r="X3600" s="415"/>
      <c r="Y3600" s="417"/>
      <c r="Z3600" s="415"/>
      <c r="AA3600" s="417"/>
      <c r="AB3600" s="62"/>
      <c r="AC3600" s="62"/>
      <c r="AD3600" s="62"/>
      <c r="AE3600" s="62"/>
      <c r="AF3600" s="62"/>
      <c r="AG3600" s="62"/>
      <c r="AH3600" s="62"/>
    </row>
    <row r="3601" spans="14:34">
      <c r="N3601" s="415"/>
      <c r="O3601" s="417"/>
      <c r="P3601" s="415"/>
      <c r="Q3601" s="418"/>
      <c r="R3601" s="62"/>
      <c r="S3601" s="62"/>
      <c r="T3601" s="62"/>
      <c r="U3601" s="62"/>
      <c r="V3601" s="417"/>
      <c r="W3601" s="62"/>
      <c r="X3601" s="415"/>
      <c r="Y3601" s="417"/>
      <c r="Z3601" s="415"/>
      <c r="AA3601" s="417"/>
      <c r="AB3601" s="62"/>
      <c r="AC3601" s="62"/>
      <c r="AD3601" s="62"/>
      <c r="AE3601" s="62"/>
      <c r="AF3601" s="62"/>
      <c r="AG3601" s="62"/>
      <c r="AH3601" s="62"/>
    </row>
    <row r="3602" spans="14:34">
      <c r="N3602" s="415"/>
      <c r="O3602" s="417"/>
      <c r="P3602" s="415"/>
      <c r="Q3602" s="418"/>
      <c r="R3602" s="62"/>
      <c r="S3602" s="62"/>
      <c r="T3602" s="62"/>
      <c r="U3602" s="62"/>
      <c r="V3602" s="417"/>
      <c r="W3602" s="62"/>
      <c r="X3602" s="415"/>
      <c r="Y3602" s="417"/>
      <c r="Z3602" s="415"/>
      <c r="AA3602" s="417"/>
      <c r="AB3602" s="62"/>
      <c r="AC3602" s="62"/>
      <c r="AD3602" s="62"/>
      <c r="AE3602" s="62"/>
      <c r="AF3602" s="62"/>
      <c r="AG3602" s="62"/>
      <c r="AH3602" s="62"/>
    </row>
    <row r="3603" spans="14:34">
      <c r="N3603" s="415"/>
      <c r="O3603" s="417"/>
      <c r="P3603" s="415"/>
      <c r="Q3603" s="418"/>
      <c r="R3603" s="62"/>
      <c r="S3603" s="62"/>
      <c r="T3603" s="62"/>
      <c r="U3603" s="62"/>
      <c r="V3603" s="417"/>
      <c r="W3603" s="62"/>
      <c r="X3603" s="415"/>
      <c r="Y3603" s="417"/>
      <c r="Z3603" s="415"/>
      <c r="AA3603" s="417"/>
      <c r="AB3603" s="62"/>
      <c r="AC3603" s="62"/>
      <c r="AD3603" s="62"/>
      <c r="AE3603" s="62"/>
      <c r="AF3603" s="62"/>
      <c r="AG3603" s="62"/>
      <c r="AH3603" s="62"/>
    </row>
    <row r="3604" spans="14:34">
      <c r="N3604" s="415"/>
      <c r="O3604" s="417"/>
      <c r="P3604" s="415"/>
      <c r="Q3604" s="418"/>
      <c r="R3604" s="62"/>
      <c r="S3604" s="62"/>
      <c r="T3604" s="62"/>
      <c r="U3604" s="62"/>
      <c r="V3604" s="417"/>
      <c r="W3604" s="62"/>
      <c r="X3604" s="415"/>
      <c r="Y3604" s="417"/>
      <c r="Z3604" s="415"/>
      <c r="AA3604" s="417"/>
      <c r="AB3604" s="62"/>
      <c r="AC3604" s="62"/>
      <c r="AD3604" s="62"/>
      <c r="AE3604" s="62"/>
      <c r="AF3604" s="62"/>
      <c r="AG3604" s="62"/>
      <c r="AH3604" s="62"/>
    </row>
    <row r="3605" spans="14:34">
      <c r="N3605" s="415"/>
      <c r="O3605" s="417"/>
      <c r="P3605" s="415"/>
      <c r="Q3605" s="418"/>
      <c r="R3605" s="62"/>
      <c r="S3605" s="62"/>
      <c r="T3605" s="62"/>
      <c r="U3605" s="62"/>
      <c r="V3605" s="417"/>
      <c r="W3605" s="62"/>
      <c r="X3605" s="415"/>
      <c r="Y3605" s="417"/>
      <c r="Z3605" s="415"/>
      <c r="AA3605" s="417"/>
      <c r="AB3605" s="62"/>
      <c r="AC3605" s="62"/>
      <c r="AD3605" s="62"/>
      <c r="AE3605" s="62"/>
      <c r="AF3605" s="62"/>
      <c r="AG3605" s="62"/>
      <c r="AH3605" s="62"/>
    </row>
    <row r="3606" spans="14:34">
      <c r="N3606" s="415"/>
      <c r="O3606" s="417"/>
      <c r="P3606" s="415"/>
      <c r="Q3606" s="418"/>
      <c r="R3606" s="62"/>
      <c r="S3606" s="62"/>
      <c r="T3606" s="62"/>
      <c r="U3606" s="62"/>
      <c r="V3606" s="417"/>
      <c r="W3606" s="62"/>
      <c r="X3606" s="415"/>
      <c r="Y3606" s="417"/>
      <c r="Z3606" s="415"/>
      <c r="AA3606" s="417"/>
      <c r="AB3606" s="62"/>
      <c r="AC3606" s="62"/>
      <c r="AD3606" s="62"/>
      <c r="AE3606" s="62"/>
      <c r="AF3606" s="62"/>
      <c r="AG3606" s="62"/>
      <c r="AH3606" s="62"/>
    </row>
    <row r="3607" spans="14:34">
      <c r="N3607" s="415"/>
      <c r="O3607" s="417"/>
      <c r="P3607" s="415"/>
      <c r="Q3607" s="418"/>
      <c r="R3607" s="62"/>
      <c r="S3607" s="62"/>
      <c r="T3607" s="62"/>
      <c r="U3607" s="62"/>
      <c r="V3607" s="417"/>
      <c r="W3607" s="62"/>
      <c r="X3607" s="415"/>
      <c r="Y3607" s="417"/>
      <c r="Z3607" s="415"/>
      <c r="AA3607" s="417"/>
      <c r="AB3607" s="62"/>
      <c r="AC3607" s="62"/>
      <c r="AD3607" s="62"/>
      <c r="AE3607" s="62"/>
      <c r="AF3607" s="62"/>
      <c r="AG3607" s="62"/>
      <c r="AH3607" s="62"/>
    </row>
    <row r="3608" spans="14:34">
      <c r="N3608" s="415"/>
      <c r="O3608" s="417"/>
      <c r="P3608" s="415"/>
      <c r="Q3608" s="418"/>
      <c r="R3608" s="62"/>
      <c r="S3608" s="62"/>
      <c r="T3608" s="62"/>
      <c r="U3608" s="62"/>
      <c r="V3608" s="417"/>
      <c r="W3608" s="62"/>
      <c r="X3608" s="415"/>
      <c r="Y3608" s="417"/>
      <c r="Z3608" s="415"/>
      <c r="AA3608" s="417"/>
      <c r="AB3608" s="62"/>
      <c r="AC3608" s="62"/>
      <c r="AD3608" s="62"/>
      <c r="AE3608" s="62"/>
      <c r="AF3608" s="62"/>
      <c r="AG3608" s="62"/>
      <c r="AH3608" s="62"/>
    </row>
    <row r="3609" spans="14:34">
      <c r="N3609" s="415"/>
      <c r="O3609" s="417"/>
      <c r="P3609" s="415"/>
      <c r="Q3609" s="418"/>
      <c r="R3609" s="62"/>
      <c r="S3609" s="62"/>
      <c r="T3609" s="62"/>
      <c r="U3609" s="62"/>
      <c r="V3609" s="417"/>
      <c r="W3609" s="62"/>
      <c r="X3609" s="415"/>
      <c r="Y3609" s="417"/>
      <c r="Z3609" s="415"/>
      <c r="AA3609" s="417"/>
      <c r="AB3609" s="62"/>
      <c r="AC3609" s="62"/>
      <c r="AD3609" s="62"/>
      <c r="AE3609" s="62"/>
      <c r="AF3609" s="62"/>
      <c r="AG3609" s="62"/>
      <c r="AH3609" s="62"/>
    </row>
    <row r="3610" spans="14:34">
      <c r="N3610" s="415"/>
      <c r="O3610" s="417"/>
      <c r="P3610" s="415"/>
      <c r="Q3610" s="418"/>
      <c r="R3610" s="62"/>
      <c r="S3610" s="62"/>
      <c r="T3610" s="62"/>
      <c r="U3610" s="62"/>
      <c r="V3610" s="417"/>
      <c r="W3610" s="62"/>
      <c r="X3610" s="415"/>
      <c r="Y3610" s="417"/>
      <c r="Z3610" s="415"/>
      <c r="AA3610" s="417"/>
      <c r="AB3610" s="62"/>
      <c r="AC3610" s="62"/>
      <c r="AD3610" s="62"/>
      <c r="AE3610" s="62"/>
      <c r="AF3610" s="62"/>
      <c r="AG3610" s="62"/>
      <c r="AH3610" s="62"/>
    </row>
    <row r="3611" spans="14:34">
      <c r="N3611" s="415"/>
      <c r="O3611" s="417"/>
      <c r="P3611" s="415"/>
      <c r="Q3611" s="418"/>
      <c r="R3611" s="62"/>
      <c r="S3611" s="62"/>
      <c r="T3611" s="62"/>
      <c r="U3611" s="62"/>
      <c r="V3611" s="417"/>
      <c r="W3611" s="62"/>
      <c r="X3611" s="415"/>
      <c r="Y3611" s="417"/>
      <c r="Z3611" s="415"/>
      <c r="AA3611" s="417"/>
      <c r="AB3611" s="62"/>
      <c r="AC3611" s="62"/>
      <c r="AD3611" s="62"/>
      <c r="AE3611" s="62"/>
      <c r="AF3611" s="62"/>
      <c r="AG3611" s="62"/>
      <c r="AH3611" s="62"/>
    </row>
    <row r="3612" spans="14:34">
      <c r="N3612" s="415"/>
      <c r="O3612" s="417"/>
      <c r="P3612" s="415"/>
      <c r="Q3612" s="418"/>
      <c r="R3612" s="62"/>
      <c r="S3612" s="62"/>
      <c r="T3612" s="62"/>
      <c r="U3612" s="62"/>
      <c r="V3612" s="417"/>
      <c r="W3612" s="62"/>
      <c r="X3612" s="415"/>
      <c r="Y3612" s="417"/>
      <c r="Z3612" s="415"/>
      <c r="AA3612" s="417"/>
      <c r="AB3612" s="62"/>
      <c r="AC3612" s="62"/>
      <c r="AD3612" s="62"/>
      <c r="AE3612" s="62"/>
      <c r="AF3612" s="62"/>
      <c r="AG3612" s="62"/>
      <c r="AH3612" s="62"/>
    </row>
    <row r="3613" spans="14:34">
      <c r="N3613" s="415"/>
      <c r="O3613" s="417"/>
      <c r="P3613" s="415"/>
      <c r="Q3613" s="418"/>
      <c r="R3613" s="62"/>
      <c r="S3613" s="62"/>
      <c r="T3613" s="62"/>
      <c r="U3613" s="62"/>
      <c r="V3613" s="417"/>
      <c r="W3613" s="62"/>
      <c r="X3613" s="415"/>
      <c r="Y3613" s="417"/>
      <c r="Z3613" s="415"/>
      <c r="AA3613" s="417"/>
      <c r="AB3613" s="62"/>
      <c r="AC3613" s="62"/>
      <c r="AD3613" s="62"/>
      <c r="AE3613" s="62"/>
      <c r="AF3613" s="62"/>
      <c r="AG3613" s="62"/>
      <c r="AH3613" s="62"/>
    </row>
    <row r="3614" spans="14:34">
      <c r="N3614" s="415"/>
      <c r="O3614" s="417"/>
      <c r="P3614" s="415"/>
      <c r="Q3614" s="418"/>
      <c r="R3614" s="62"/>
      <c r="S3614" s="62"/>
      <c r="T3614" s="62"/>
      <c r="U3614" s="62"/>
      <c r="V3614" s="417"/>
      <c r="W3614" s="62"/>
      <c r="X3614" s="415"/>
      <c r="Y3614" s="417"/>
      <c r="Z3614" s="415"/>
      <c r="AA3614" s="417"/>
      <c r="AB3614" s="62"/>
      <c r="AC3614" s="62"/>
      <c r="AD3614" s="62"/>
      <c r="AE3614" s="62"/>
      <c r="AF3614" s="62"/>
      <c r="AG3614" s="62"/>
      <c r="AH3614" s="62"/>
    </row>
    <row r="3615" spans="14:34">
      <c r="N3615" s="415"/>
      <c r="O3615" s="417"/>
      <c r="P3615" s="415"/>
      <c r="Q3615" s="418"/>
      <c r="R3615" s="62"/>
      <c r="S3615" s="62"/>
      <c r="T3615" s="62"/>
      <c r="U3615" s="62"/>
      <c r="V3615" s="417"/>
      <c r="W3615" s="62"/>
      <c r="X3615" s="415"/>
      <c r="Y3615" s="417"/>
      <c r="Z3615" s="415"/>
      <c r="AA3615" s="417"/>
      <c r="AB3615" s="62"/>
      <c r="AC3615" s="62"/>
      <c r="AD3615" s="62"/>
      <c r="AE3615" s="62"/>
      <c r="AF3615" s="62"/>
      <c r="AG3615" s="62"/>
      <c r="AH3615" s="62"/>
    </row>
    <row r="3616" spans="14:34">
      <c r="N3616" s="415"/>
      <c r="O3616" s="417"/>
      <c r="P3616" s="415"/>
      <c r="Q3616" s="418"/>
      <c r="R3616" s="62"/>
      <c r="S3616" s="62"/>
      <c r="T3616" s="62"/>
      <c r="U3616" s="62"/>
      <c r="V3616" s="417"/>
      <c r="W3616" s="62"/>
      <c r="X3616" s="415"/>
      <c r="Y3616" s="417"/>
      <c r="Z3616" s="415"/>
      <c r="AA3616" s="417"/>
      <c r="AB3616" s="62"/>
      <c r="AC3616" s="62"/>
      <c r="AD3616" s="62"/>
      <c r="AE3616" s="62"/>
      <c r="AF3616" s="62"/>
      <c r="AG3616" s="62"/>
      <c r="AH3616" s="62"/>
    </row>
    <row r="3617" spans="14:34">
      <c r="N3617" s="415"/>
      <c r="O3617" s="417"/>
      <c r="P3617" s="415"/>
      <c r="Q3617" s="418"/>
      <c r="R3617" s="62"/>
      <c r="S3617" s="62"/>
      <c r="T3617" s="62"/>
      <c r="U3617" s="62"/>
      <c r="V3617" s="417"/>
      <c r="W3617" s="62"/>
      <c r="X3617" s="415"/>
      <c r="Y3617" s="417"/>
      <c r="Z3617" s="415"/>
      <c r="AA3617" s="417"/>
      <c r="AB3617" s="62"/>
      <c r="AC3617" s="62"/>
      <c r="AD3617" s="62"/>
      <c r="AE3617" s="62"/>
      <c r="AF3617" s="62"/>
      <c r="AG3617" s="62"/>
      <c r="AH3617" s="62"/>
    </row>
    <row r="3618" spans="14:34">
      <c r="N3618" s="415"/>
      <c r="O3618" s="417"/>
      <c r="P3618" s="415"/>
      <c r="Q3618" s="418"/>
      <c r="R3618" s="62"/>
      <c r="S3618" s="62"/>
      <c r="T3618" s="62"/>
      <c r="U3618" s="62"/>
      <c r="V3618" s="417"/>
      <c r="W3618" s="62"/>
      <c r="X3618" s="415"/>
      <c r="Y3618" s="417"/>
      <c r="Z3618" s="415"/>
      <c r="AA3618" s="417"/>
      <c r="AB3618" s="62"/>
      <c r="AC3618" s="62"/>
      <c r="AD3618" s="62"/>
      <c r="AE3618" s="62"/>
      <c r="AF3618" s="62"/>
      <c r="AG3618" s="62"/>
      <c r="AH3618" s="62"/>
    </row>
    <row r="3619" spans="14:34">
      <c r="N3619" s="415"/>
      <c r="O3619" s="417"/>
      <c r="P3619" s="415"/>
      <c r="Q3619" s="418"/>
      <c r="R3619" s="62"/>
      <c r="S3619" s="62"/>
      <c r="T3619" s="62"/>
      <c r="U3619" s="62"/>
      <c r="V3619" s="417"/>
      <c r="W3619" s="62"/>
      <c r="X3619" s="415"/>
      <c r="Y3619" s="417"/>
      <c r="Z3619" s="415"/>
      <c r="AA3619" s="417"/>
      <c r="AB3619" s="62"/>
      <c r="AC3619" s="62"/>
      <c r="AD3619" s="62"/>
      <c r="AE3619" s="62"/>
      <c r="AF3619" s="62"/>
      <c r="AG3619" s="62"/>
      <c r="AH3619" s="62"/>
    </row>
    <row r="3620" spans="14:34">
      <c r="N3620" s="415"/>
      <c r="O3620" s="417"/>
      <c r="P3620" s="415"/>
      <c r="Q3620" s="418"/>
      <c r="R3620" s="62"/>
      <c r="S3620" s="62"/>
      <c r="T3620" s="62"/>
      <c r="U3620" s="62"/>
      <c r="V3620" s="417"/>
      <c r="W3620" s="62"/>
      <c r="X3620" s="415"/>
      <c r="Y3620" s="417"/>
      <c r="Z3620" s="415"/>
      <c r="AA3620" s="417"/>
      <c r="AB3620" s="62"/>
      <c r="AC3620" s="62"/>
      <c r="AD3620" s="62"/>
      <c r="AE3620" s="62"/>
      <c r="AF3620" s="62"/>
      <c r="AG3620" s="62"/>
      <c r="AH3620" s="62"/>
    </row>
    <row r="3621" spans="14:34">
      <c r="N3621" s="415"/>
      <c r="O3621" s="417"/>
      <c r="P3621" s="415"/>
      <c r="Q3621" s="418"/>
      <c r="R3621" s="62"/>
      <c r="S3621" s="62"/>
      <c r="T3621" s="62"/>
      <c r="U3621" s="62"/>
      <c r="V3621" s="417"/>
      <c r="W3621" s="62"/>
      <c r="X3621" s="415"/>
      <c r="Y3621" s="417"/>
      <c r="Z3621" s="415"/>
      <c r="AA3621" s="417"/>
      <c r="AB3621" s="62"/>
      <c r="AC3621" s="62"/>
      <c r="AD3621" s="62"/>
      <c r="AE3621" s="62"/>
      <c r="AF3621" s="62"/>
      <c r="AG3621" s="62"/>
      <c r="AH3621" s="62"/>
    </row>
    <row r="3622" spans="14:34">
      <c r="N3622" s="415"/>
      <c r="O3622" s="417"/>
      <c r="P3622" s="415"/>
      <c r="Q3622" s="418"/>
      <c r="R3622" s="62"/>
      <c r="S3622" s="62"/>
      <c r="T3622" s="62"/>
      <c r="U3622" s="62"/>
      <c r="V3622" s="417"/>
      <c r="W3622" s="62"/>
      <c r="X3622" s="415"/>
      <c r="Y3622" s="417"/>
      <c r="Z3622" s="415"/>
      <c r="AA3622" s="417"/>
      <c r="AB3622" s="62"/>
      <c r="AC3622" s="62"/>
      <c r="AD3622" s="62"/>
      <c r="AE3622" s="62"/>
      <c r="AF3622" s="62"/>
      <c r="AG3622" s="62"/>
      <c r="AH3622" s="62"/>
    </row>
    <row r="3623" spans="14:34">
      <c r="N3623" s="415"/>
      <c r="O3623" s="417"/>
      <c r="P3623" s="415"/>
      <c r="Q3623" s="418"/>
      <c r="R3623" s="62"/>
      <c r="S3623" s="62"/>
      <c r="T3623" s="62"/>
      <c r="U3623" s="62"/>
      <c r="V3623" s="417"/>
      <c r="W3623" s="62"/>
      <c r="X3623" s="415"/>
      <c r="Y3623" s="417"/>
      <c r="Z3623" s="415"/>
      <c r="AA3623" s="417"/>
      <c r="AB3623" s="62"/>
      <c r="AC3623" s="62"/>
      <c r="AD3623" s="62"/>
      <c r="AE3623" s="62"/>
      <c r="AF3623" s="62"/>
      <c r="AG3623" s="62"/>
      <c r="AH3623" s="62"/>
    </row>
    <row r="3624" spans="14:34">
      <c r="N3624" s="415"/>
      <c r="O3624" s="417"/>
      <c r="P3624" s="415"/>
      <c r="Q3624" s="418"/>
      <c r="R3624" s="62"/>
      <c r="S3624" s="62"/>
      <c r="T3624" s="62"/>
      <c r="U3624" s="62"/>
      <c r="V3624" s="417"/>
      <c r="W3624" s="62"/>
      <c r="X3624" s="415"/>
      <c r="Y3624" s="417"/>
      <c r="Z3624" s="415"/>
      <c r="AA3624" s="417"/>
      <c r="AB3624" s="62"/>
      <c r="AC3624" s="62"/>
      <c r="AD3624" s="62"/>
      <c r="AE3624" s="62"/>
      <c r="AF3624" s="62"/>
      <c r="AG3624" s="62"/>
      <c r="AH3624" s="62"/>
    </row>
    <row r="3625" spans="14:34">
      <c r="N3625" s="415"/>
      <c r="O3625" s="417"/>
      <c r="P3625" s="415"/>
      <c r="Q3625" s="418"/>
      <c r="R3625" s="62"/>
      <c r="S3625" s="62"/>
      <c r="T3625" s="62"/>
      <c r="U3625" s="62"/>
      <c r="V3625" s="417"/>
      <c r="W3625" s="62"/>
      <c r="X3625" s="415"/>
      <c r="Y3625" s="417"/>
      <c r="Z3625" s="415"/>
      <c r="AA3625" s="417"/>
      <c r="AB3625" s="62"/>
      <c r="AC3625" s="62"/>
      <c r="AD3625" s="62"/>
      <c r="AE3625" s="62"/>
      <c r="AF3625" s="62"/>
      <c r="AG3625" s="62"/>
      <c r="AH3625" s="62"/>
    </row>
    <row r="3626" spans="14:34">
      <c r="N3626" s="415"/>
      <c r="O3626" s="417"/>
      <c r="P3626" s="415"/>
      <c r="Q3626" s="418"/>
      <c r="R3626" s="62"/>
      <c r="S3626" s="62"/>
      <c r="T3626" s="62"/>
      <c r="U3626" s="62"/>
      <c r="V3626" s="417"/>
      <c r="W3626" s="62"/>
      <c r="X3626" s="415"/>
      <c r="Y3626" s="417"/>
      <c r="Z3626" s="415"/>
      <c r="AA3626" s="417"/>
      <c r="AB3626" s="62"/>
      <c r="AC3626" s="62"/>
      <c r="AD3626" s="62"/>
      <c r="AE3626" s="62"/>
      <c r="AF3626" s="62"/>
      <c r="AG3626" s="62"/>
      <c r="AH3626" s="62"/>
    </row>
    <row r="3627" spans="14:34">
      <c r="N3627" s="415"/>
      <c r="O3627" s="417"/>
      <c r="P3627" s="415"/>
      <c r="Q3627" s="418"/>
      <c r="R3627" s="62"/>
      <c r="S3627" s="62"/>
      <c r="T3627" s="62"/>
      <c r="U3627" s="62"/>
      <c r="V3627" s="417"/>
      <c r="W3627" s="62"/>
      <c r="X3627" s="415"/>
      <c r="Y3627" s="417"/>
      <c r="Z3627" s="415"/>
      <c r="AA3627" s="417"/>
      <c r="AB3627" s="62"/>
      <c r="AC3627" s="62"/>
      <c r="AD3627" s="62"/>
      <c r="AE3627" s="62"/>
      <c r="AF3627" s="62"/>
      <c r="AG3627" s="62"/>
      <c r="AH3627" s="62"/>
    </row>
    <row r="3628" spans="14:34">
      <c r="N3628" s="415"/>
      <c r="O3628" s="417"/>
      <c r="P3628" s="415"/>
      <c r="Q3628" s="418"/>
      <c r="R3628" s="62"/>
      <c r="S3628" s="62"/>
      <c r="T3628" s="62"/>
      <c r="U3628" s="62"/>
      <c r="V3628" s="417"/>
      <c r="W3628" s="62"/>
      <c r="X3628" s="415"/>
      <c r="Y3628" s="417"/>
      <c r="Z3628" s="415"/>
      <c r="AA3628" s="417"/>
      <c r="AB3628" s="62"/>
      <c r="AC3628" s="62"/>
      <c r="AD3628" s="62"/>
      <c r="AE3628" s="62"/>
      <c r="AF3628" s="62"/>
      <c r="AG3628" s="62"/>
      <c r="AH3628" s="62"/>
    </row>
    <row r="3629" spans="14:34">
      <c r="N3629" s="415"/>
      <c r="O3629" s="417"/>
      <c r="P3629" s="415"/>
      <c r="Q3629" s="418"/>
      <c r="R3629" s="62"/>
      <c r="S3629" s="62"/>
      <c r="T3629" s="62"/>
      <c r="U3629" s="62"/>
      <c r="V3629" s="417"/>
      <c r="W3629" s="62"/>
      <c r="X3629" s="415"/>
      <c r="Y3629" s="417"/>
      <c r="Z3629" s="415"/>
      <c r="AA3629" s="417"/>
      <c r="AB3629" s="62"/>
      <c r="AC3629" s="62"/>
      <c r="AD3629" s="62"/>
      <c r="AE3629" s="62"/>
      <c r="AF3629" s="62"/>
      <c r="AG3629" s="62"/>
      <c r="AH3629" s="62"/>
    </row>
    <row r="3630" spans="14:34">
      <c r="N3630" s="415"/>
      <c r="O3630" s="417"/>
      <c r="P3630" s="415"/>
      <c r="Q3630" s="418"/>
      <c r="R3630" s="62"/>
      <c r="S3630" s="62"/>
      <c r="T3630" s="62"/>
      <c r="U3630" s="62"/>
      <c r="V3630" s="417"/>
      <c r="W3630" s="62"/>
      <c r="X3630" s="415"/>
      <c r="Y3630" s="417"/>
      <c r="Z3630" s="415"/>
      <c r="AA3630" s="417"/>
      <c r="AB3630" s="62"/>
      <c r="AC3630" s="62"/>
      <c r="AD3630" s="62"/>
      <c r="AE3630" s="62"/>
      <c r="AF3630" s="62"/>
      <c r="AG3630" s="62"/>
      <c r="AH3630" s="62"/>
    </row>
    <row r="3631" spans="14:34">
      <c r="N3631" s="415"/>
      <c r="O3631" s="417"/>
      <c r="P3631" s="415"/>
      <c r="Q3631" s="418"/>
      <c r="R3631" s="62"/>
      <c r="S3631" s="62"/>
      <c r="T3631" s="62"/>
      <c r="U3631" s="62"/>
      <c r="V3631" s="417"/>
      <c r="W3631" s="62"/>
      <c r="X3631" s="415"/>
      <c r="Y3631" s="417"/>
      <c r="Z3631" s="415"/>
      <c r="AA3631" s="417"/>
      <c r="AB3631" s="62"/>
      <c r="AC3631" s="62"/>
      <c r="AD3631" s="62"/>
      <c r="AE3631" s="62"/>
      <c r="AF3631" s="62"/>
      <c r="AG3631" s="62"/>
      <c r="AH3631" s="62"/>
    </row>
    <row r="3632" spans="14:34">
      <c r="N3632" s="415"/>
      <c r="O3632" s="417"/>
      <c r="P3632" s="415"/>
      <c r="Q3632" s="418"/>
      <c r="R3632" s="62"/>
      <c r="S3632" s="62"/>
      <c r="T3632" s="62"/>
      <c r="U3632" s="62"/>
      <c r="V3632" s="417"/>
      <c r="W3632" s="62"/>
      <c r="X3632" s="415"/>
      <c r="Y3632" s="417"/>
      <c r="Z3632" s="415"/>
      <c r="AA3632" s="417"/>
      <c r="AB3632" s="62"/>
      <c r="AC3632" s="62"/>
      <c r="AD3632" s="62"/>
      <c r="AE3632" s="62"/>
      <c r="AF3632" s="62"/>
      <c r="AG3632" s="62"/>
      <c r="AH3632" s="62"/>
    </row>
    <row r="3633" spans="14:34">
      <c r="N3633" s="415"/>
      <c r="O3633" s="417"/>
      <c r="P3633" s="415"/>
      <c r="Q3633" s="418"/>
      <c r="R3633" s="62"/>
      <c r="S3633" s="62"/>
      <c r="T3633" s="62"/>
      <c r="U3633" s="62"/>
      <c r="V3633" s="417"/>
      <c r="W3633" s="62"/>
      <c r="X3633" s="415"/>
      <c r="Y3633" s="417"/>
      <c r="Z3633" s="415"/>
      <c r="AA3633" s="417"/>
      <c r="AB3633" s="62"/>
      <c r="AC3633" s="62"/>
      <c r="AD3633" s="62"/>
      <c r="AE3633" s="62"/>
      <c r="AF3633" s="62"/>
      <c r="AG3633" s="62"/>
      <c r="AH3633" s="62"/>
    </row>
    <row r="3634" spans="14:34">
      <c r="N3634" s="415"/>
      <c r="O3634" s="417"/>
      <c r="P3634" s="415"/>
      <c r="Q3634" s="418"/>
      <c r="R3634" s="62"/>
      <c r="S3634" s="62"/>
      <c r="T3634" s="62"/>
      <c r="U3634" s="62"/>
      <c r="V3634" s="417"/>
      <c r="W3634" s="62"/>
      <c r="X3634" s="415"/>
      <c r="Y3634" s="417"/>
      <c r="Z3634" s="415"/>
      <c r="AA3634" s="417"/>
      <c r="AB3634" s="62"/>
      <c r="AC3634" s="62"/>
      <c r="AD3634" s="62"/>
      <c r="AE3634" s="62"/>
      <c r="AF3634" s="62"/>
      <c r="AG3634" s="62"/>
      <c r="AH3634" s="62"/>
    </row>
    <row r="3635" spans="14:34">
      <c r="N3635" s="415"/>
      <c r="O3635" s="417"/>
      <c r="P3635" s="415"/>
      <c r="Q3635" s="418"/>
      <c r="R3635" s="62"/>
      <c r="S3635" s="62"/>
      <c r="T3635" s="62"/>
      <c r="U3635" s="62"/>
      <c r="V3635" s="417"/>
      <c r="W3635" s="62"/>
      <c r="X3635" s="415"/>
      <c r="Y3635" s="417"/>
      <c r="Z3635" s="415"/>
      <c r="AA3635" s="417"/>
      <c r="AB3635" s="62"/>
      <c r="AC3635" s="62"/>
      <c r="AD3635" s="62"/>
      <c r="AE3635" s="62"/>
      <c r="AF3635" s="62"/>
      <c r="AG3635" s="62"/>
      <c r="AH3635" s="62"/>
    </row>
    <row r="3636" spans="14:34">
      <c r="N3636" s="415"/>
      <c r="O3636" s="417"/>
      <c r="P3636" s="415"/>
      <c r="Q3636" s="418"/>
      <c r="R3636" s="62"/>
      <c r="S3636" s="62"/>
      <c r="T3636" s="62"/>
      <c r="U3636" s="62"/>
      <c r="V3636" s="417"/>
      <c r="W3636" s="62"/>
      <c r="X3636" s="415"/>
      <c r="Y3636" s="417"/>
      <c r="Z3636" s="415"/>
      <c r="AA3636" s="417"/>
      <c r="AB3636" s="62"/>
      <c r="AC3636" s="62"/>
      <c r="AD3636" s="62"/>
      <c r="AE3636" s="62"/>
      <c r="AF3636" s="62"/>
      <c r="AG3636" s="62"/>
      <c r="AH3636" s="62"/>
    </row>
    <row r="3637" spans="14:34">
      <c r="N3637" s="415"/>
      <c r="O3637" s="417"/>
      <c r="P3637" s="415"/>
      <c r="Q3637" s="418"/>
      <c r="R3637" s="62"/>
      <c r="S3637" s="62"/>
      <c r="T3637" s="62"/>
      <c r="U3637" s="62"/>
      <c r="V3637" s="417"/>
      <c r="W3637" s="62"/>
      <c r="X3637" s="415"/>
      <c r="Y3637" s="417"/>
      <c r="Z3637" s="415"/>
      <c r="AA3637" s="417"/>
      <c r="AB3637" s="62"/>
      <c r="AC3637" s="62"/>
      <c r="AD3637" s="62"/>
      <c r="AE3637" s="62"/>
      <c r="AF3637" s="62"/>
      <c r="AG3637" s="62"/>
      <c r="AH3637" s="62"/>
    </row>
    <row r="3638" spans="14:34">
      <c r="N3638" s="415"/>
      <c r="O3638" s="417"/>
      <c r="P3638" s="415"/>
      <c r="Q3638" s="418"/>
      <c r="R3638" s="62"/>
      <c r="S3638" s="62"/>
      <c r="T3638" s="62"/>
      <c r="U3638" s="62"/>
      <c r="V3638" s="417"/>
      <c r="W3638" s="62"/>
      <c r="X3638" s="415"/>
      <c r="Y3638" s="417"/>
      <c r="Z3638" s="415"/>
      <c r="AA3638" s="417"/>
      <c r="AB3638" s="62"/>
      <c r="AC3638" s="62"/>
      <c r="AD3638" s="62"/>
      <c r="AE3638" s="62"/>
      <c r="AF3638" s="62"/>
      <c r="AG3638" s="62"/>
      <c r="AH3638" s="62"/>
    </row>
    <row r="3639" spans="14:34">
      <c r="N3639" s="415"/>
      <c r="O3639" s="417"/>
      <c r="P3639" s="415"/>
      <c r="Q3639" s="418"/>
      <c r="R3639" s="62"/>
      <c r="S3639" s="62"/>
      <c r="T3639" s="62"/>
      <c r="U3639" s="62"/>
      <c r="V3639" s="417"/>
      <c r="W3639" s="62"/>
      <c r="X3639" s="415"/>
      <c r="Y3639" s="417"/>
      <c r="Z3639" s="415"/>
      <c r="AA3639" s="417"/>
      <c r="AB3639" s="62"/>
      <c r="AC3639" s="62"/>
      <c r="AD3639" s="62"/>
      <c r="AE3639" s="62"/>
      <c r="AF3639" s="62"/>
      <c r="AG3639" s="62"/>
      <c r="AH3639" s="62"/>
    </row>
    <row r="3640" spans="14:34">
      <c r="N3640" s="415"/>
      <c r="O3640" s="417"/>
      <c r="P3640" s="415"/>
      <c r="Q3640" s="418"/>
      <c r="R3640" s="62"/>
      <c r="S3640" s="62"/>
      <c r="T3640" s="62"/>
      <c r="U3640" s="62"/>
      <c r="V3640" s="417"/>
      <c r="W3640" s="62"/>
      <c r="X3640" s="415"/>
      <c r="Y3640" s="417"/>
      <c r="Z3640" s="415"/>
      <c r="AA3640" s="417"/>
      <c r="AB3640" s="62"/>
      <c r="AC3640" s="62"/>
      <c r="AD3640" s="62"/>
      <c r="AE3640" s="62"/>
      <c r="AF3640" s="62"/>
      <c r="AG3640" s="62"/>
      <c r="AH3640" s="62"/>
    </row>
    <row r="3641" spans="14:34">
      <c r="N3641" s="415"/>
      <c r="O3641" s="417"/>
      <c r="P3641" s="415"/>
      <c r="Q3641" s="418"/>
      <c r="R3641" s="62"/>
      <c r="S3641" s="62"/>
      <c r="T3641" s="62"/>
      <c r="U3641" s="62"/>
      <c r="V3641" s="417"/>
      <c r="W3641" s="62"/>
      <c r="X3641" s="415"/>
      <c r="Y3641" s="417"/>
      <c r="Z3641" s="415"/>
      <c r="AA3641" s="417"/>
      <c r="AB3641" s="62"/>
      <c r="AC3641" s="62"/>
      <c r="AD3641" s="62"/>
      <c r="AE3641" s="62"/>
      <c r="AF3641" s="62"/>
      <c r="AG3641" s="62"/>
      <c r="AH3641" s="62"/>
    </row>
    <row r="3642" spans="14:34">
      <c r="N3642" s="415"/>
      <c r="O3642" s="417"/>
      <c r="P3642" s="415"/>
      <c r="Q3642" s="418"/>
      <c r="R3642" s="62"/>
      <c r="S3642" s="62"/>
      <c r="T3642" s="62"/>
      <c r="U3642" s="62"/>
      <c r="V3642" s="417"/>
      <c r="W3642" s="62"/>
      <c r="X3642" s="415"/>
      <c r="Y3642" s="417"/>
      <c r="Z3642" s="415"/>
      <c r="AA3642" s="417"/>
      <c r="AB3642" s="62"/>
      <c r="AC3642" s="62"/>
      <c r="AD3642" s="62"/>
      <c r="AE3642" s="62"/>
      <c r="AF3642" s="62"/>
      <c r="AG3642" s="62"/>
      <c r="AH3642" s="62"/>
    </row>
    <row r="3643" spans="14:34">
      <c r="N3643" s="415"/>
      <c r="O3643" s="417"/>
      <c r="P3643" s="415"/>
      <c r="Q3643" s="418"/>
      <c r="R3643" s="62"/>
      <c r="S3643" s="62"/>
      <c r="T3643" s="62"/>
      <c r="U3643" s="62"/>
      <c r="V3643" s="417"/>
      <c r="W3643" s="62"/>
      <c r="X3643" s="415"/>
      <c r="Y3643" s="417"/>
      <c r="Z3643" s="415"/>
      <c r="AA3643" s="417"/>
      <c r="AB3643" s="62"/>
      <c r="AC3643" s="62"/>
      <c r="AD3643" s="62"/>
      <c r="AE3643" s="62"/>
      <c r="AF3643" s="62"/>
      <c r="AG3643" s="62"/>
      <c r="AH3643" s="62"/>
    </row>
    <row r="3644" spans="14:34">
      <c r="N3644" s="415"/>
      <c r="O3644" s="417"/>
      <c r="P3644" s="415"/>
      <c r="Q3644" s="418"/>
      <c r="R3644" s="62"/>
      <c r="S3644" s="62"/>
      <c r="T3644" s="62"/>
      <c r="U3644" s="62"/>
      <c r="V3644" s="417"/>
      <c r="W3644" s="62"/>
      <c r="X3644" s="415"/>
      <c r="Y3644" s="417"/>
      <c r="Z3644" s="415"/>
      <c r="AA3644" s="417"/>
      <c r="AB3644" s="62"/>
      <c r="AC3644" s="62"/>
      <c r="AD3644" s="62"/>
      <c r="AE3644" s="62"/>
      <c r="AF3644" s="62"/>
      <c r="AG3644" s="62"/>
      <c r="AH3644" s="62"/>
    </row>
    <row r="3645" spans="14:34">
      <c r="N3645" s="415"/>
      <c r="O3645" s="417"/>
      <c r="P3645" s="415"/>
      <c r="Q3645" s="418"/>
      <c r="R3645" s="62"/>
      <c r="S3645" s="62"/>
      <c r="T3645" s="62"/>
      <c r="U3645" s="62"/>
      <c r="V3645" s="417"/>
      <c r="W3645" s="62"/>
      <c r="X3645" s="415"/>
      <c r="Y3645" s="417"/>
      <c r="Z3645" s="415"/>
      <c r="AA3645" s="417"/>
      <c r="AB3645" s="62"/>
      <c r="AC3645" s="62"/>
      <c r="AD3645" s="62"/>
      <c r="AE3645" s="62"/>
      <c r="AF3645" s="62"/>
      <c r="AG3645" s="62"/>
      <c r="AH3645" s="62"/>
    </row>
    <row r="3646" spans="14:34">
      <c r="N3646" s="415"/>
      <c r="O3646" s="417"/>
      <c r="P3646" s="415"/>
      <c r="Q3646" s="418"/>
      <c r="R3646" s="62"/>
      <c r="S3646" s="62"/>
      <c r="T3646" s="62"/>
      <c r="U3646" s="62"/>
      <c r="V3646" s="417"/>
      <c r="W3646" s="62"/>
      <c r="X3646" s="415"/>
      <c r="Y3646" s="417"/>
      <c r="Z3646" s="415"/>
      <c r="AA3646" s="417"/>
      <c r="AB3646" s="62"/>
      <c r="AC3646" s="62"/>
      <c r="AD3646" s="62"/>
      <c r="AE3646" s="62"/>
      <c r="AF3646" s="62"/>
      <c r="AG3646" s="62"/>
      <c r="AH3646" s="62"/>
    </row>
    <row r="3647" spans="14:34">
      <c r="N3647" s="415"/>
      <c r="O3647" s="417"/>
      <c r="P3647" s="415"/>
      <c r="Q3647" s="418"/>
      <c r="R3647" s="62"/>
      <c r="S3647" s="62"/>
      <c r="T3647" s="62"/>
      <c r="U3647" s="62"/>
      <c r="V3647" s="417"/>
      <c r="W3647" s="62"/>
      <c r="X3647" s="415"/>
      <c r="Y3647" s="417"/>
      <c r="Z3647" s="415"/>
      <c r="AA3647" s="417"/>
      <c r="AB3647" s="62"/>
      <c r="AC3647" s="62"/>
      <c r="AD3647" s="62"/>
      <c r="AE3647" s="62"/>
      <c r="AF3647" s="62"/>
      <c r="AG3647" s="62"/>
      <c r="AH3647" s="62"/>
    </row>
    <row r="3648" spans="14:34">
      <c r="N3648" s="415"/>
      <c r="O3648" s="417"/>
      <c r="P3648" s="415"/>
      <c r="Q3648" s="418"/>
      <c r="R3648" s="62"/>
      <c r="S3648" s="62"/>
      <c r="T3648" s="62"/>
      <c r="U3648" s="62"/>
      <c r="V3648" s="417"/>
      <c r="W3648" s="62"/>
      <c r="X3648" s="415"/>
      <c r="Y3648" s="417"/>
      <c r="Z3648" s="415"/>
      <c r="AA3648" s="417"/>
      <c r="AB3648" s="62"/>
      <c r="AC3648" s="62"/>
      <c r="AD3648" s="62"/>
      <c r="AE3648" s="62"/>
      <c r="AF3648" s="62"/>
      <c r="AG3648" s="62"/>
      <c r="AH3648" s="62"/>
    </row>
    <row r="3649" spans="14:34">
      <c r="N3649" s="415"/>
      <c r="O3649" s="417"/>
      <c r="P3649" s="415"/>
      <c r="Q3649" s="418"/>
      <c r="R3649" s="62"/>
      <c r="S3649" s="62"/>
      <c r="T3649" s="62"/>
      <c r="U3649" s="62"/>
      <c r="V3649" s="417"/>
      <c r="W3649" s="62"/>
      <c r="X3649" s="415"/>
      <c r="Y3649" s="417"/>
      <c r="Z3649" s="415"/>
      <c r="AA3649" s="417"/>
      <c r="AB3649" s="62"/>
      <c r="AC3649" s="62"/>
      <c r="AD3649" s="62"/>
      <c r="AE3649" s="62"/>
      <c r="AF3649" s="62"/>
      <c r="AG3649" s="62"/>
      <c r="AH3649" s="62"/>
    </row>
    <row r="3650" spans="14:34">
      <c r="N3650" s="415"/>
      <c r="O3650" s="417"/>
      <c r="P3650" s="415"/>
      <c r="Q3650" s="418"/>
      <c r="R3650" s="62"/>
      <c r="S3650" s="62"/>
      <c r="T3650" s="62"/>
      <c r="U3650" s="62"/>
      <c r="V3650" s="417"/>
      <c r="W3650" s="62"/>
      <c r="X3650" s="415"/>
      <c r="Y3650" s="417"/>
      <c r="Z3650" s="415"/>
      <c r="AA3650" s="417"/>
      <c r="AB3650" s="62"/>
      <c r="AC3650" s="62"/>
      <c r="AD3650" s="62"/>
      <c r="AE3650" s="62"/>
      <c r="AF3650" s="62"/>
      <c r="AG3650" s="62"/>
      <c r="AH3650" s="62"/>
    </row>
    <row r="3651" spans="14:34">
      <c r="N3651" s="415"/>
      <c r="O3651" s="417"/>
      <c r="P3651" s="415"/>
      <c r="Q3651" s="418"/>
      <c r="R3651" s="62"/>
      <c r="S3651" s="62"/>
      <c r="T3651" s="62"/>
      <c r="U3651" s="62"/>
      <c r="V3651" s="417"/>
      <c r="W3651" s="62"/>
      <c r="X3651" s="415"/>
      <c r="Y3651" s="417"/>
      <c r="Z3651" s="415"/>
      <c r="AA3651" s="417"/>
      <c r="AB3651" s="62"/>
      <c r="AC3651" s="62"/>
      <c r="AD3651" s="62"/>
      <c r="AE3651" s="62"/>
      <c r="AF3651" s="62"/>
      <c r="AG3651" s="62"/>
      <c r="AH3651" s="62"/>
    </row>
    <row r="3652" spans="14:34">
      <c r="N3652" s="415"/>
      <c r="O3652" s="417"/>
      <c r="P3652" s="415"/>
      <c r="Q3652" s="418"/>
      <c r="R3652" s="62"/>
      <c r="S3652" s="62"/>
      <c r="T3652" s="62"/>
      <c r="U3652" s="62"/>
      <c r="V3652" s="417"/>
      <c r="W3652" s="62"/>
      <c r="X3652" s="415"/>
      <c r="Y3652" s="417"/>
      <c r="Z3652" s="415"/>
      <c r="AA3652" s="417"/>
      <c r="AB3652" s="62"/>
      <c r="AC3652" s="62"/>
      <c r="AD3652" s="62"/>
      <c r="AE3652" s="62"/>
      <c r="AF3652" s="62"/>
      <c r="AG3652" s="62"/>
      <c r="AH3652" s="62"/>
    </row>
    <row r="3653" spans="14:34">
      <c r="N3653" s="415"/>
      <c r="O3653" s="417"/>
      <c r="P3653" s="415"/>
      <c r="Q3653" s="418"/>
      <c r="R3653" s="62"/>
      <c r="S3653" s="62"/>
      <c r="T3653" s="62"/>
      <c r="U3653" s="62"/>
      <c r="V3653" s="417"/>
      <c r="W3653" s="62"/>
      <c r="X3653" s="415"/>
      <c r="Y3653" s="417"/>
      <c r="Z3653" s="415"/>
      <c r="AA3653" s="417"/>
      <c r="AB3653" s="62"/>
      <c r="AC3653" s="62"/>
      <c r="AD3653" s="62"/>
      <c r="AE3653" s="62"/>
      <c r="AF3653" s="62"/>
      <c r="AG3653" s="62"/>
      <c r="AH3653" s="62"/>
    </row>
    <row r="3654" spans="14:34">
      <c r="N3654" s="415"/>
      <c r="O3654" s="417"/>
      <c r="P3654" s="415"/>
      <c r="Q3654" s="418"/>
      <c r="R3654" s="62"/>
      <c r="S3654" s="62"/>
      <c r="T3654" s="62"/>
      <c r="U3654" s="62"/>
      <c r="V3654" s="417"/>
      <c r="W3654" s="62"/>
      <c r="X3654" s="415"/>
      <c r="Y3654" s="417"/>
      <c r="Z3654" s="415"/>
      <c r="AA3654" s="417"/>
      <c r="AB3654" s="62"/>
      <c r="AC3654" s="62"/>
      <c r="AD3654" s="62"/>
      <c r="AE3654" s="62"/>
      <c r="AF3654" s="62"/>
      <c r="AG3654" s="62"/>
      <c r="AH3654" s="62"/>
    </row>
    <row r="3655" spans="14:34">
      <c r="N3655" s="415"/>
      <c r="O3655" s="417"/>
      <c r="P3655" s="415"/>
      <c r="Q3655" s="418"/>
      <c r="R3655" s="62"/>
      <c r="S3655" s="62"/>
      <c r="T3655" s="62"/>
      <c r="U3655" s="62"/>
      <c r="V3655" s="417"/>
      <c r="W3655" s="62"/>
      <c r="X3655" s="415"/>
      <c r="Y3655" s="417"/>
      <c r="Z3655" s="415"/>
      <c r="AA3655" s="417"/>
      <c r="AB3655" s="62"/>
      <c r="AC3655" s="62"/>
      <c r="AD3655" s="62"/>
      <c r="AE3655" s="62"/>
      <c r="AF3655" s="62"/>
      <c r="AG3655" s="62"/>
      <c r="AH3655" s="62"/>
    </row>
    <row r="3656" spans="14:34">
      <c r="N3656" s="415"/>
      <c r="O3656" s="417"/>
      <c r="P3656" s="415"/>
      <c r="Q3656" s="418"/>
      <c r="R3656" s="62"/>
      <c r="S3656" s="62"/>
      <c r="T3656" s="62"/>
      <c r="U3656" s="62"/>
      <c r="V3656" s="417"/>
      <c r="W3656" s="62"/>
      <c r="X3656" s="415"/>
      <c r="Y3656" s="417"/>
      <c r="Z3656" s="415"/>
      <c r="AA3656" s="417"/>
      <c r="AB3656" s="62"/>
      <c r="AC3656" s="62"/>
      <c r="AD3656" s="62"/>
      <c r="AE3656" s="62"/>
      <c r="AF3656" s="62"/>
      <c r="AG3656" s="62"/>
      <c r="AH3656" s="62"/>
    </row>
    <row r="3657" spans="14:34">
      <c r="N3657" s="415"/>
      <c r="O3657" s="417"/>
      <c r="P3657" s="415"/>
      <c r="Q3657" s="418"/>
      <c r="R3657" s="62"/>
      <c r="S3657" s="62"/>
      <c r="T3657" s="62"/>
      <c r="U3657" s="62"/>
      <c r="V3657" s="417"/>
      <c r="W3657" s="62"/>
      <c r="X3657" s="415"/>
      <c r="Y3657" s="417"/>
      <c r="Z3657" s="415"/>
      <c r="AA3657" s="417"/>
      <c r="AB3657" s="62"/>
      <c r="AC3657" s="62"/>
      <c r="AD3657" s="62"/>
      <c r="AE3657" s="62"/>
      <c r="AF3657" s="62"/>
      <c r="AG3657" s="62"/>
      <c r="AH3657" s="62"/>
    </row>
    <row r="3658" spans="14:34">
      <c r="N3658" s="415"/>
      <c r="O3658" s="417"/>
      <c r="P3658" s="415"/>
      <c r="Q3658" s="418"/>
      <c r="R3658" s="62"/>
      <c r="S3658" s="62"/>
      <c r="T3658" s="62"/>
      <c r="U3658" s="62"/>
      <c r="V3658" s="417"/>
      <c r="W3658" s="62"/>
      <c r="X3658" s="415"/>
      <c r="Y3658" s="417"/>
      <c r="Z3658" s="415"/>
      <c r="AA3658" s="417"/>
      <c r="AB3658" s="62"/>
      <c r="AC3658" s="62"/>
      <c r="AD3658" s="62"/>
      <c r="AE3658" s="62"/>
      <c r="AF3658" s="62"/>
      <c r="AG3658" s="62"/>
      <c r="AH3658" s="62"/>
    </row>
    <row r="3659" spans="14:34">
      <c r="N3659" s="415"/>
      <c r="O3659" s="417"/>
      <c r="P3659" s="415"/>
      <c r="Q3659" s="418"/>
      <c r="R3659" s="62"/>
      <c r="S3659" s="62"/>
      <c r="T3659" s="62"/>
      <c r="U3659" s="62"/>
      <c r="V3659" s="417"/>
      <c r="W3659" s="62"/>
      <c r="X3659" s="415"/>
      <c r="Y3659" s="417"/>
      <c r="Z3659" s="415"/>
      <c r="AA3659" s="417"/>
      <c r="AB3659" s="62"/>
      <c r="AC3659" s="62"/>
      <c r="AD3659" s="62"/>
      <c r="AE3659" s="62"/>
      <c r="AF3659" s="62"/>
      <c r="AG3659" s="62"/>
      <c r="AH3659" s="62"/>
    </row>
    <row r="3660" spans="14:34">
      <c r="N3660" s="415"/>
      <c r="O3660" s="417"/>
      <c r="P3660" s="415"/>
      <c r="Q3660" s="418"/>
      <c r="R3660" s="62"/>
      <c r="S3660" s="62"/>
      <c r="T3660" s="62"/>
      <c r="U3660" s="62"/>
      <c r="V3660" s="417"/>
      <c r="W3660" s="62"/>
      <c r="X3660" s="415"/>
      <c r="Y3660" s="417"/>
      <c r="Z3660" s="415"/>
      <c r="AA3660" s="417"/>
      <c r="AB3660" s="62"/>
      <c r="AC3660" s="62"/>
      <c r="AD3660" s="62"/>
      <c r="AE3660" s="62"/>
      <c r="AF3660" s="62"/>
      <c r="AG3660" s="62"/>
      <c r="AH3660" s="62"/>
    </row>
    <row r="3661" spans="14:34">
      <c r="N3661" s="415"/>
      <c r="O3661" s="417"/>
      <c r="P3661" s="415"/>
      <c r="Q3661" s="418"/>
      <c r="R3661" s="62"/>
      <c r="S3661" s="62"/>
      <c r="T3661" s="62"/>
      <c r="U3661" s="62"/>
      <c r="V3661" s="417"/>
      <c r="W3661" s="62"/>
      <c r="X3661" s="415"/>
      <c r="Y3661" s="417"/>
      <c r="Z3661" s="415"/>
      <c r="AA3661" s="417"/>
      <c r="AB3661" s="62"/>
      <c r="AC3661" s="62"/>
      <c r="AD3661" s="62"/>
      <c r="AE3661" s="62"/>
      <c r="AF3661" s="62"/>
      <c r="AG3661" s="62"/>
      <c r="AH3661" s="62"/>
    </row>
    <row r="3662" spans="14:34">
      <c r="N3662" s="415"/>
      <c r="O3662" s="417"/>
      <c r="P3662" s="415"/>
      <c r="Q3662" s="418"/>
      <c r="R3662" s="62"/>
      <c r="S3662" s="62"/>
      <c r="T3662" s="62"/>
      <c r="U3662" s="62"/>
      <c r="V3662" s="417"/>
      <c r="W3662" s="62"/>
      <c r="X3662" s="415"/>
      <c r="Y3662" s="417"/>
      <c r="Z3662" s="415"/>
      <c r="AA3662" s="417"/>
      <c r="AB3662" s="62"/>
      <c r="AC3662" s="62"/>
      <c r="AD3662" s="62"/>
      <c r="AE3662" s="62"/>
      <c r="AF3662" s="62"/>
      <c r="AG3662" s="62"/>
      <c r="AH3662" s="62"/>
    </row>
    <row r="3663" spans="14:34">
      <c r="N3663" s="415"/>
      <c r="O3663" s="417"/>
      <c r="P3663" s="415"/>
      <c r="Q3663" s="418"/>
      <c r="R3663" s="62"/>
      <c r="S3663" s="62"/>
      <c r="T3663" s="62"/>
      <c r="U3663" s="62"/>
      <c r="V3663" s="417"/>
      <c r="W3663" s="62"/>
      <c r="X3663" s="415"/>
      <c r="Y3663" s="417"/>
      <c r="Z3663" s="415"/>
      <c r="AA3663" s="417"/>
      <c r="AB3663" s="62"/>
      <c r="AC3663" s="62"/>
      <c r="AD3663" s="62"/>
      <c r="AE3663" s="62"/>
      <c r="AF3663" s="62"/>
      <c r="AG3663" s="62"/>
      <c r="AH3663" s="62"/>
    </row>
    <row r="3664" spans="14:34">
      <c r="N3664" s="415"/>
      <c r="O3664" s="417"/>
      <c r="P3664" s="415"/>
      <c r="Q3664" s="418"/>
      <c r="R3664" s="62"/>
      <c r="S3664" s="62"/>
      <c r="T3664" s="62"/>
      <c r="U3664" s="62"/>
      <c r="V3664" s="417"/>
      <c r="W3664" s="62"/>
      <c r="X3664" s="415"/>
      <c r="Y3664" s="417"/>
      <c r="Z3664" s="415"/>
      <c r="AA3664" s="417"/>
      <c r="AB3664" s="62"/>
      <c r="AC3664" s="62"/>
      <c r="AD3664" s="62"/>
      <c r="AE3664" s="62"/>
      <c r="AF3664" s="62"/>
      <c r="AG3664" s="62"/>
      <c r="AH3664" s="62"/>
    </row>
    <row r="3665" spans="14:34">
      <c r="N3665" s="415"/>
      <c r="O3665" s="417"/>
      <c r="P3665" s="415"/>
      <c r="Q3665" s="418"/>
      <c r="R3665" s="62"/>
      <c r="S3665" s="62"/>
      <c r="T3665" s="62"/>
      <c r="U3665" s="62"/>
      <c r="V3665" s="417"/>
      <c r="W3665" s="62"/>
      <c r="X3665" s="415"/>
      <c r="Y3665" s="417"/>
      <c r="Z3665" s="415"/>
      <c r="AA3665" s="417"/>
      <c r="AB3665" s="62"/>
      <c r="AC3665" s="62"/>
      <c r="AD3665" s="62"/>
      <c r="AE3665" s="62"/>
      <c r="AF3665" s="62"/>
      <c r="AG3665" s="62"/>
      <c r="AH3665" s="62"/>
    </row>
    <row r="3666" spans="14:34">
      <c r="N3666" s="415"/>
      <c r="O3666" s="417"/>
      <c r="P3666" s="415"/>
      <c r="Q3666" s="418"/>
      <c r="R3666" s="62"/>
      <c r="S3666" s="62"/>
      <c r="T3666" s="62"/>
      <c r="U3666" s="62"/>
      <c r="V3666" s="417"/>
      <c r="W3666" s="62"/>
      <c r="X3666" s="415"/>
      <c r="Y3666" s="417"/>
      <c r="Z3666" s="415"/>
      <c r="AA3666" s="417"/>
      <c r="AB3666" s="62"/>
      <c r="AC3666" s="62"/>
      <c r="AD3666" s="62"/>
      <c r="AE3666" s="62"/>
      <c r="AF3666" s="62"/>
      <c r="AG3666" s="62"/>
      <c r="AH3666" s="62"/>
    </row>
    <row r="3667" spans="14:34">
      <c r="N3667" s="415"/>
      <c r="O3667" s="417"/>
      <c r="P3667" s="415"/>
      <c r="Q3667" s="418"/>
      <c r="R3667" s="62"/>
      <c r="S3667" s="62"/>
      <c r="T3667" s="62"/>
      <c r="U3667" s="62"/>
      <c r="V3667" s="417"/>
      <c r="W3667" s="62"/>
      <c r="X3667" s="415"/>
      <c r="Y3667" s="417"/>
      <c r="Z3667" s="415"/>
      <c r="AA3667" s="417"/>
      <c r="AB3667" s="62"/>
      <c r="AC3667" s="62"/>
      <c r="AD3667" s="62"/>
      <c r="AE3667" s="62"/>
      <c r="AF3667" s="62"/>
      <c r="AG3667" s="62"/>
      <c r="AH3667" s="62"/>
    </row>
    <row r="3668" spans="14:34">
      <c r="N3668" s="415"/>
      <c r="O3668" s="417"/>
      <c r="P3668" s="415"/>
      <c r="Q3668" s="418"/>
      <c r="R3668" s="62"/>
      <c r="S3668" s="62"/>
      <c r="T3668" s="62"/>
      <c r="U3668" s="62"/>
      <c r="V3668" s="417"/>
      <c r="W3668" s="62"/>
      <c r="X3668" s="415"/>
      <c r="Y3668" s="417"/>
      <c r="Z3668" s="415"/>
      <c r="AA3668" s="417"/>
      <c r="AB3668" s="62"/>
      <c r="AC3668" s="62"/>
      <c r="AD3668" s="62"/>
      <c r="AE3668" s="62"/>
      <c r="AF3668" s="62"/>
      <c r="AG3668" s="62"/>
      <c r="AH3668" s="62"/>
    </row>
    <row r="3669" spans="14:34">
      <c r="N3669" s="415"/>
      <c r="O3669" s="417"/>
      <c r="P3669" s="415"/>
      <c r="Q3669" s="418"/>
      <c r="R3669" s="62"/>
      <c r="S3669" s="62"/>
      <c r="T3669" s="62"/>
      <c r="U3669" s="62"/>
      <c r="V3669" s="417"/>
      <c r="W3669" s="62"/>
      <c r="X3669" s="415"/>
      <c r="Y3669" s="417"/>
      <c r="Z3669" s="415"/>
      <c r="AA3669" s="417"/>
      <c r="AB3669" s="62"/>
      <c r="AC3669" s="62"/>
      <c r="AD3669" s="62"/>
      <c r="AE3669" s="62"/>
      <c r="AF3669" s="62"/>
      <c r="AG3669" s="62"/>
      <c r="AH3669" s="62"/>
    </row>
    <row r="3670" spans="14:34">
      <c r="N3670" s="415"/>
      <c r="O3670" s="417"/>
      <c r="P3670" s="415"/>
      <c r="Q3670" s="418"/>
      <c r="R3670" s="62"/>
      <c r="S3670" s="62"/>
      <c r="T3670" s="62"/>
      <c r="U3670" s="62"/>
      <c r="V3670" s="417"/>
      <c r="W3670" s="62"/>
      <c r="X3670" s="415"/>
      <c r="Y3670" s="417"/>
      <c r="Z3670" s="415"/>
      <c r="AA3670" s="417"/>
      <c r="AB3670" s="62"/>
      <c r="AC3670" s="62"/>
      <c r="AD3670" s="62"/>
      <c r="AE3670" s="62"/>
      <c r="AF3670" s="62"/>
      <c r="AG3670" s="62"/>
      <c r="AH3670" s="62"/>
    </row>
    <row r="3671" spans="14:34">
      <c r="N3671" s="415"/>
      <c r="O3671" s="417"/>
      <c r="P3671" s="415"/>
      <c r="Q3671" s="418"/>
      <c r="R3671" s="62"/>
      <c r="S3671" s="62"/>
      <c r="T3671" s="62"/>
      <c r="U3671" s="62"/>
      <c r="V3671" s="417"/>
      <c r="W3671" s="62"/>
      <c r="X3671" s="415"/>
      <c r="Y3671" s="417"/>
      <c r="Z3671" s="415"/>
      <c r="AA3671" s="417"/>
      <c r="AB3671" s="62"/>
      <c r="AC3671" s="62"/>
      <c r="AD3671" s="62"/>
      <c r="AE3671" s="62"/>
      <c r="AF3671" s="62"/>
      <c r="AG3671" s="62"/>
      <c r="AH3671" s="62"/>
    </row>
    <row r="3672" spans="14:34">
      <c r="N3672" s="415"/>
      <c r="O3672" s="417"/>
      <c r="P3672" s="415"/>
      <c r="Q3672" s="418"/>
      <c r="R3672" s="62"/>
      <c r="S3672" s="62"/>
      <c r="T3672" s="62"/>
      <c r="U3672" s="62"/>
      <c r="V3672" s="417"/>
      <c r="W3672" s="62"/>
      <c r="X3672" s="415"/>
      <c r="Y3672" s="417"/>
      <c r="Z3672" s="415"/>
      <c r="AA3672" s="417"/>
      <c r="AB3672" s="62"/>
      <c r="AC3672" s="62"/>
      <c r="AD3672" s="62"/>
      <c r="AE3672" s="62"/>
      <c r="AF3672" s="62"/>
      <c r="AG3672" s="62"/>
      <c r="AH3672" s="62"/>
    </row>
    <row r="3673" spans="14:34">
      <c r="N3673" s="415"/>
      <c r="O3673" s="417"/>
      <c r="P3673" s="415"/>
      <c r="Q3673" s="418"/>
      <c r="R3673" s="62"/>
      <c r="S3673" s="62"/>
      <c r="T3673" s="62"/>
      <c r="U3673" s="62"/>
      <c r="V3673" s="417"/>
      <c r="W3673" s="62"/>
      <c r="X3673" s="415"/>
      <c r="Y3673" s="417"/>
      <c r="Z3673" s="415"/>
      <c r="AA3673" s="417"/>
      <c r="AB3673" s="62"/>
      <c r="AC3673" s="62"/>
      <c r="AD3673" s="62"/>
      <c r="AE3673" s="62"/>
      <c r="AF3673" s="62"/>
      <c r="AG3673" s="62"/>
      <c r="AH3673" s="62"/>
    </row>
    <row r="3674" spans="14:34">
      <c r="N3674" s="415"/>
      <c r="O3674" s="417"/>
      <c r="P3674" s="415"/>
      <c r="Q3674" s="418"/>
      <c r="R3674" s="62"/>
      <c r="S3674" s="62"/>
      <c r="T3674" s="62"/>
      <c r="U3674" s="62"/>
      <c r="V3674" s="417"/>
      <c r="W3674" s="62"/>
      <c r="X3674" s="415"/>
      <c r="Y3674" s="417"/>
      <c r="Z3674" s="415"/>
      <c r="AA3674" s="417"/>
      <c r="AB3674" s="62"/>
      <c r="AC3674" s="62"/>
      <c r="AD3674" s="62"/>
      <c r="AE3674" s="62"/>
      <c r="AF3674" s="62"/>
      <c r="AG3674" s="62"/>
      <c r="AH3674" s="62"/>
    </row>
    <row r="3675" spans="14:34">
      <c r="N3675" s="415"/>
      <c r="O3675" s="417"/>
      <c r="P3675" s="415"/>
      <c r="Q3675" s="418"/>
      <c r="R3675" s="62"/>
      <c r="S3675" s="62"/>
      <c r="T3675" s="62"/>
      <c r="U3675" s="62"/>
      <c r="V3675" s="417"/>
      <c r="W3675" s="62"/>
      <c r="X3675" s="415"/>
      <c r="Y3675" s="417"/>
      <c r="Z3675" s="415"/>
      <c r="AA3675" s="417"/>
      <c r="AB3675" s="62"/>
      <c r="AC3675" s="62"/>
      <c r="AD3675" s="62"/>
      <c r="AE3675" s="62"/>
      <c r="AF3675" s="62"/>
      <c r="AG3675" s="62"/>
      <c r="AH3675" s="62"/>
    </row>
    <row r="3676" spans="14:34">
      <c r="N3676" s="415"/>
      <c r="O3676" s="417"/>
      <c r="P3676" s="415"/>
      <c r="Q3676" s="418"/>
      <c r="R3676" s="62"/>
      <c r="S3676" s="62"/>
      <c r="T3676" s="62"/>
      <c r="U3676" s="62"/>
      <c r="V3676" s="417"/>
      <c r="W3676" s="62"/>
      <c r="X3676" s="415"/>
      <c r="Y3676" s="417"/>
      <c r="Z3676" s="415"/>
      <c r="AA3676" s="417"/>
      <c r="AB3676" s="62"/>
      <c r="AC3676" s="62"/>
      <c r="AD3676" s="62"/>
      <c r="AE3676" s="62"/>
      <c r="AF3676" s="62"/>
      <c r="AG3676" s="62"/>
      <c r="AH3676" s="62"/>
    </row>
    <row r="3677" spans="14:34">
      <c r="N3677" s="415"/>
      <c r="O3677" s="417"/>
      <c r="P3677" s="415"/>
      <c r="Q3677" s="418"/>
      <c r="R3677" s="62"/>
      <c r="S3677" s="62"/>
      <c r="T3677" s="62"/>
      <c r="U3677" s="62"/>
      <c r="V3677" s="417"/>
      <c r="W3677" s="62"/>
      <c r="X3677" s="415"/>
      <c r="Y3677" s="417"/>
      <c r="Z3677" s="415"/>
      <c r="AA3677" s="417"/>
      <c r="AB3677" s="62"/>
      <c r="AC3677" s="62"/>
      <c r="AD3677" s="62"/>
      <c r="AE3677" s="62"/>
      <c r="AF3677" s="62"/>
      <c r="AG3677" s="62"/>
      <c r="AH3677" s="62"/>
    </row>
    <row r="3678" spans="14:34">
      <c r="N3678" s="415"/>
      <c r="O3678" s="417"/>
      <c r="P3678" s="415"/>
      <c r="Q3678" s="418"/>
      <c r="R3678" s="62"/>
      <c r="S3678" s="62"/>
      <c r="T3678" s="62"/>
      <c r="U3678" s="62"/>
      <c r="V3678" s="417"/>
      <c r="W3678" s="62"/>
      <c r="X3678" s="415"/>
      <c r="Y3678" s="417"/>
      <c r="Z3678" s="415"/>
      <c r="AA3678" s="417"/>
      <c r="AB3678" s="62"/>
      <c r="AC3678" s="62"/>
      <c r="AD3678" s="62"/>
      <c r="AE3678" s="62"/>
      <c r="AF3678" s="62"/>
      <c r="AG3678" s="62"/>
      <c r="AH3678" s="62"/>
    </row>
    <row r="3679" spans="14:34">
      <c r="N3679" s="415"/>
      <c r="O3679" s="417"/>
      <c r="P3679" s="415"/>
      <c r="Q3679" s="418"/>
      <c r="R3679" s="62"/>
      <c r="S3679" s="62"/>
      <c r="T3679" s="62"/>
      <c r="U3679" s="62"/>
      <c r="V3679" s="417"/>
      <c r="W3679" s="62"/>
      <c r="X3679" s="415"/>
      <c r="Y3679" s="417"/>
      <c r="Z3679" s="415"/>
      <c r="AA3679" s="417"/>
      <c r="AB3679" s="62"/>
      <c r="AC3679" s="62"/>
      <c r="AD3679" s="62"/>
      <c r="AE3679" s="62"/>
      <c r="AF3679" s="62"/>
      <c r="AG3679" s="62"/>
      <c r="AH3679" s="62"/>
    </row>
    <row r="3680" spans="14:34">
      <c r="N3680" s="415"/>
      <c r="O3680" s="417"/>
      <c r="P3680" s="415"/>
      <c r="Q3680" s="418"/>
      <c r="R3680" s="62"/>
      <c r="S3680" s="62"/>
      <c r="T3680" s="62"/>
      <c r="U3680" s="62"/>
      <c r="V3680" s="417"/>
      <c r="W3680" s="62"/>
      <c r="X3680" s="415"/>
      <c r="Y3680" s="417"/>
      <c r="Z3680" s="415"/>
      <c r="AA3680" s="417"/>
      <c r="AB3680" s="62"/>
      <c r="AC3680" s="62"/>
      <c r="AD3680" s="62"/>
      <c r="AE3680" s="62"/>
      <c r="AF3680" s="62"/>
      <c r="AG3680" s="62"/>
      <c r="AH3680" s="62"/>
    </row>
    <row r="3681" spans="14:34">
      <c r="N3681" s="415"/>
      <c r="O3681" s="417"/>
      <c r="P3681" s="415"/>
      <c r="Q3681" s="418"/>
      <c r="R3681" s="62"/>
      <c r="S3681" s="62"/>
      <c r="T3681" s="62"/>
      <c r="U3681" s="62"/>
      <c r="V3681" s="417"/>
      <c r="W3681" s="62"/>
      <c r="X3681" s="415"/>
      <c r="Y3681" s="417"/>
      <c r="Z3681" s="415"/>
      <c r="AA3681" s="417"/>
      <c r="AB3681" s="62"/>
      <c r="AC3681" s="62"/>
      <c r="AD3681" s="62"/>
      <c r="AE3681" s="62"/>
      <c r="AF3681" s="62"/>
      <c r="AG3681" s="62"/>
      <c r="AH3681" s="62"/>
    </row>
    <row r="3682" spans="14:34">
      <c r="N3682" s="415"/>
      <c r="O3682" s="417"/>
      <c r="P3682" s="415"/>
      <c r="Q3682" s="418"/>
      <c r="R3682" s="62"/>
      <c r="S3682" s="62"/>
      <c r="T3682" s="62"/>
      <c r="U3682" s="62"/>
      <c r="V3682" s="417"/>
      <c r="W3682" s="62"/>
      <c r="X3682" s="415"/>
      <c r="Y3682" s="417"/>
      <c r="Z3682" s="415"/>
      <c r="AA3682" s="417"/>
      <c r="AB3682" s="62"/>
      <c r="AC3682" s="62"/>
      <c r="AD3682" s="62"/>
      <c r="AE3682" s="62"/>
      <c r="AF3682" s="62"/>
      <c r="AG3682" s="62"/>
      <c r="AH3682" s="62"/>
    </row>
    <row r="3683" spans="14:34">
      <c r="N3683" s="415"/>
      <c r="O3683" s="417"/>
      <c r="P3683" s="415"/>
      <c r="Q3683" s="418"/>
      <c r="R3683" s="62"/>
      <c r="S3683" s="62"/>
      <c r="T3683" s="62"/>
      <c r="U3683" s="62"/>
      <c r="V3683" s="417"/>
      <c r="W3683" s="62"/>
      <c r="X3683" s="415"/>
      <c r="Y3683" s="417"/>
      <c r="Z3683" s="415"/>
      <c r="AA3683" s="417"/>
      <c r="AB3683" s="62"/>
      <c r="AC3683" s="62"/>
      <c r="AD3683" s="62"/>
      <c r="AE3683" s="62"/>
      <c r="AF3683" s="62"/>
      <c r="AG3683" s="62"/>
      <c r="AH3683" s="62"/>
    </row>
    <row r="3684" spans="14:34">
      <c r="N3684" s="415"/>
      <c r="O3684" s="417"/>
      <c r="P3684" s="415"/>
      <c r="Q3684" s="418"/>
      <c r="R3684" s="62"/>
      <c r="S3684" s="62"/>
      <c r="T3684" s="62"/>
      <c r="U3684" s="62"/>
      <c r="V3684" s="417"/>
      <c r="W3684" s="62"/>
      <c r="X3684" s="415"/>
      <c r="Y3684" s="417"/>
      <c r="Z3684" s="415"/>
      <c r="AA3684" s="417"/>
      <c r="AB3684" s="62"/>
      <c r="AC3684" s="62"/>
      <c r="AD3684" s="62"/>
      <c r="AE3684" s="62"/>
      <c r="AF3684" s="62"/>
      <c r="AG3684" s="62"/>
      <c r="AH3684" s="62"/>
    </row>
    <row r="3685" spans="14:34">
      <c r="N3685" s="415"/>
      <c r="O3685" s="417"/>
      <c r="P3685" s="415"/>
      <c r="Q3685" s="418"/>
      <c r="R3685" s="62"/>
      <c r="S3685" s="62"/>
      <c r="T3685" s="62"/>
      <c r="U3685" s="62"/>
      <c r="V3685" s="417"/>
      <c r="W3685" s="62"/>
      <c r="X3685" s="415"/>
      <c r="Y3685" s="417"/>
      <c r="Z3685" s="415"/>
      <c r="AA3685" s="417"/>
      <c r="AB3685" s="62"/>
      <c r="AC3685" s="62"/>
      <c r="AD3685" s="62"/>
      <c r="AE3685" s="62"/>
      <c r="AF3685" s="62"/>
      <c r="AG3685" s="62"/>
      <c r="AH3685" s="62"/>
    </row>
    <row r="3686" spans="14:34">
      <c r="N3686" s="415"/>
      <c r="O3686" s="417"/>
      <c r="P3686" s="415"/>
      <c r="Q3686" s="418"/>
      <c r="R3686" s="62"/>
      <c r="S3686" s="62"/>
      <c r="T3686" s="62"/>
      <c r="U3686" s="62"/>
      <c r="V3686" s="417"/>
      <c r="W3686" s="62"/>
      <c r="X3686" s="415"/>
      <c r="Y3686" s="417"/>
      <c r="Z3686" s="415"/>
      <c r="AA3686" s="417"/>
      <c r="AB3686" s="62"/>
      <c r="AC3686" s="62"/>
      <c r="AD3686" s="62"/>
      <c r="AE3686" s="62"/>
      <c r="AF3686" s="62"/>
      <c r="AG3686" s="62"/>
      <c r="AH3686" s="62"/>
    </row>
    <row r="3687" spans="14:34">
      <c r="N3687" s="415"/>
      <c r="O3687" s="417"/>
      <c r="P3687" s="415"/>
      <c r="Q3687" s="418"/>
      <c r="R3687" s="62"/>
      <c r="S3687" s="62"/>
      <c r="T3687" s="62"/>
      <c r="U3687" s="62"/>
      <c r="V3687" s="417"/>
      <c r="W3687" s="62"/>
      <c r="X3687" s="415"/>
      <c r="Y3687" s="417"/>
      <c r="Z3687" s="415"/>
      <c r="AA3687" s="417"/>
      <c r="AB3687" s="62"/>
      <c r="AC3687" s="62"/>
      <c r="AD3687" s="62"/>
      <c r="AE3687" s="62"/>
      <c r="AF3687" s="62"/>
      <c r="AG3687" s="62"/>
      <c r="AH3687" s="62"/>
    </row>
    <row r="3688" spans="14:34">
      <c r="N3688" s="415"/>
      <c r="O3688" s="417"/>
      <c r="P3688" s="415"/>
      <c r="Q3688" s="418"/>
      <c r="R3688" s="62"/>
      <c r="S3688" s="62"/>
      <c r="T3688" s="62"/>
      <c r="U3688" s="62"/>
      <c r="V3688" s="417"/>
      <c r="W3688" s="62"/>
      <c r="X3688" s="415"/>
      <c r="Y3688" s="417"/>
      <c r="Z3688" s="415"/>
      <c r="AA3688" s="417"/>
      <c r="AB3688" s="62"/>
      <c r="AC3688" s="62"/>
      <c r="AD3688" s="62"/>
      <c r="AE3688" s="62"/>
      <c r="AF3688" s="62"/>
      <c r="AG3688" s="62"/>
      <c r="AH3688" s="62"/>
    </row>
    <row r="3689" spans="14:34">
      <c r="N3689" s="415"/>
      <c r="O3689" s="417"/>
      <c r="P3689" s="415"/>
      <c r="Q3689" s="418"/>
      <c r="R3689" s="62"/>
      <c r="S3689" s="62"/>
      <c r="T3689" s="62"/>
      <c r="U3689" s="62"/>
      <c r="V3689" s="417"/>
      <c r="W3689" s="62"/>
      <c r="X3689" s="415"/>
      <c r="Y3689" s="417"/>
      <c r="Z3689" s="415"/>
      <c r="AA3689" s="417"/>
      <c r="AB3689" s="62"/>
      <c r="AC3689" s="62"/>
      <c r="AD3689" s="62"/>
      <c r="AE3689" s="62"/>
      <c r="AF3689" s="62"/>
      <c r="AG3689" s="62"/>
      <c r="AH3689" s="62"/>
    </row>
    <row r="3690" spans="14:34">
      <c r="N3690" s="415"/>
      <c r="O3690" s="417"/>
      <c r="P3690" s="415"/>
      <c r="Q3690" s="418"/>
      <c r="R3690" s="62"/>
      <c r="S3690" s="62"/>
      <c r="T3690" s="62"/>
      <c r="U3690" s="62"/>
      <c r="V3690" s="417"/>
      <c r="W3690" s="62"/>
      <c r="X3690" s="415"/>
      <c r="Y3690" s="417"/>
      <c r="Z3690" s="415"/>
      <c r="AA3690" s="417"/>
      <c r="AB3690" s="62"/>
      <c r="AC3690" s="62"/>
      <c r="AD3690" s="62"/>
      <c r="AE3690" s="62"/>
      <c r="AF3690" s="62"/>
      <c r="AG3690" s="62"/>
      <c r="AH3690" s="62"/>
    </row>
    <row r="3691" spans="14:34">
      <c r="N3691" s="415"/>
      <c r="O3691" s="417"/>
      <c r="P3691" s="415"/>
      <c r="Q3691" s="418"/>
      <c r="R3691" s="62"/>
      <c r="S3691" s="62"/>
      <c r="T3691" s="62"/>
      <c r="U3691" s="62"/>
      <c r="V3691" s="417"/>
      <c r="W3691" s="62"/>
      <c r="X3691" s="415"/>
      <c r="Y3691" s="417"/>
      <c r="Z3691" s="415"/>
      <c r="AA3691" s="417"/>
      <c r="AB3691" s="62"/>
      <c r="AC3691" s="62"/>
      <c r="AD3691" s="62"/>
      <c r="AE3691" s="62"/>
      <c r="AF3691" s="62"/>
      <c r="AG3691" s="62"/>
      <c r="AH3691" s="62"/>
    </row>
    <row r="3692" spans="14:34">
      <c r="N3692" s="415"/>
      <c r="O3692" s="417"/>
      <c r="P3692" s="415"/>
      <c r="Q3692" s="418"/>
      <c r="R3692" s="62"/>
      <c r="S3692" s="62"/>
      <c r="T3692" s="62"/>
      <c r="U3692" s="62"/>
      <c r="V3692" s="417"/>
      <c r="W3692" s="62"/>
      <c r="X3692" s="415"/>
      <c r="Y3692" s="417"/>
      <c r="Z3692" s="415"/>
      <c r="AA3692" s="417"/>
      <c r="AB3692" s="62"/>
      <c r="AC3692" s="62"/>
      <c r="AD3692" s="62"/>
      <c r="AE3692" s="62"/>
      <c r="AF3692" s="62"/>
      <c r="AG3692" s="62"/>
      <c r="AH3692" s="62"/>
    </row>
    <row r="3693" spans="14:34">
      <c r="N3693" s="415"/>
      <c r="O3693" s="417"/>
      <c r="P3693" s="415"/>
      <c r="Q3693" s="418"/>
      <c r="R3693" s="62"/>
      <c r="S3693" s="62"/>
      <c r="T3693" s="62"/>
      <c r="U3693" s="62"/>
      <c r="V3693" s="417"/>
      <c r="W3693" s="62"/>
      <c r="X3693" s="415"/>
      <c r="Y3693" s="417"/>
      <c r="Z3693" s="415"/>
      <c r="AA3693" s="417"/>
      <c r="AB3693" s="62"/>
      <c r="AC3693" s="62"/>
      <c r="AD3693" s="62"/>
      <c r="AE3693" s="62"/>
      <c r="AF3693" s="62"/>
      <c r="AG3693" s="62"/>
      <c r="AH3693" s="62"/>
    </row>
    <row r="3694" spans="14:34">
      <c r="N3694" s="415"/>
      <c r="O3694" s="417"/>
      <c r="P3694" s="415"/>
      <c r="Q3694" s="418"/>
      <c r="R3694" s="62"/>
      <c r="S3694" s="62"/>
      <c r="T3694" s="62"/>
      <c r="U3694" s="62"/>
      <c r="V3694" s="417"/>
      <c r="W3694" s="62"/>
      <c r="X3694" s="415"/>
      <c r="Y3694" s="417"/>
      <c r="Z3694" s="415"/>
      <c r="AA3694" s="417"/>
      <c r="AB3694" s="62"/>
      <c r="AC3694" s="62"/>
      <c r="AD3694" s="62"/>
      <c r="AE3694" s="62"/>
      <c r="AF3694" s="62"/>
      <c r="AG3694" s="62"/>
      <c r="AH3694" s="62"/>
    </row>
    <row r="3695" spans="14:34">
      <c r="N3695" s="415"/>
      <c r="O3695" s="417"/>
      <c r="P3695" s="415"/>
      <c r="Q3695" s="418"/>
      <c r="R3695" s="62"/>
      <c r="S3695" s="62"/>
      <c r="T3695" s="62"/>
      <c r="U3695" s="62"/>
      <c r="V3695" s="417"/>
      <c r="W3695" s="62"/>
      <c r="X3695" s="415"/>
      <c r="Y3695" s="417"/>
      <c r="Z3695" s="415"/>
      <c r="AA3695" s="417"/>
      <c r="AB3695" s="62"/>
      <c r="AC3695" s="62"/>
      <c r="AD3695" s="62"/>
      <c r="AE3695" s="62"/>
      <c r="AF3695" s="62"/>
      <c r="AG3695" s="62"/>
      <c r="AH3695" s="62"/>
    </row>
    <row r="3696" spans="14:34">
      <c r="N3696" s="415"/>
      <c r="O3696" s="417"/>
      <c r="P3696" s="415"/>
      <c r="Q3696" s="418"/>
      <c r="R3696" s="62"/>
      <c r="S3696" s="62"/>
      <c r="T3696" s="62"/>
      <c r="U3696" s="62"/>
      <c r="V3696" s="417"/>
      <c r="W3696" s="62"/>
      <c r="X3696" s="415"/>
      <c r="Y3696" s="417"/>
      <c r="Z3696" s="415"/>
      <c r="AA3696" s="417"/>
      <c r="AB3696" s="62"/>
      <c r="AC3696" s="62"/>
      <c r="AD3696" s="62"/>
      <c r="AE3696" s="62"/>
      <c r="AF3696" s="62"/>
      <c r="AG3696" s="62"/>
      <c r="AH3696" s="62"/>
    </row>
    <row r="3697" spans="14:34">
      <c r="N3697" s="415"/>
      <c r="O3697" s="417"/>
      <c r="P3697" s="415"/>
      <c r="Q3697" s="418"/>
      <c r="R3697" s="62"/>
      <c r="S3697" s="62"/>
      <c r="T3697" s="62"/>
      <c r="U3697" s="62"/>
      <c r="V3697" s="417"/>
      <c r="W3697" s="62"/>
      <c r="X3697" s="415"/>
      <c r="Y3697" s="417"/>
      <c r="Z3697" s="415"/>
      <c r="AA3697" s="417"/>
      <c r="AB3697" s="62"/>
      <c r="AC3697" s="62"/>
      <c r="AD3697" s="62"/>
      <c r="AE3697" s="62"/>
      <c r="AF3697" s="62"/>
      <c r="AG3697" s="62"/>
      <c r="AH3697" s="62"/>
    </row>
    <row r="3698" spans="14:34">
      <c r="N3698" s="415"/>
      <c r="O3698" s="417"/>
      <c r="P3698" s="415"/>
      <c r="Q3698" s="418"/>
      <c r="R3698" s="62"/>
      <c r="S3698" s="62"/>
      <c r="T3698" s="62"/>
      <c r="U3698" s="62"/>
      <c r="V3698" s="417"/>
      <c r="W3698" s="62"/>
      <c r="X3698" s="415"/>
      <c r="Y3698" s="417"/>
      <c r="Z3698" s="415"/>
      <c r="AA3698" s="417"/>
      <c r="AB3698" s="62"/>
      <c r="AC3698" s="62"/>
      <c r="AD3698" s="62"/>
      <c r="AE3698" s="62"/>
      <c r="AF3698" s="62"/>
      <c r="AG3698" s="62"/>
      <c r="AH3698" s="62"/>
    </row>
    <row r="3699" spans="14:34">
      <c r="N3699" s="415"/>
      <c r="O3699" s="417"/>
      <c r="P3699" s="415"/>
      <c r="Q3699" s="418"/>
      <c r="R3699" s="62"/>
      <c r="S3699" s="62"/>
      <c r="T3699" s="62"/>
      <c r="U3699" s="62"/>
      <c r="V3699" s="417"/>
      <c r="W3699" s="62"/>
      <c r="X3699" s="415"/>
      <c r="Y3699" s="417"/>
      <c r="Z3699" s="415"/>
      <c r="AA3699" s="417"/>
      <c r="AB3699" s="62"/>
      <c r="AC3699" s="62"/>
      <c r="AD3699" s="62"/>
      <c r="AE3699" s="62"/>
      <c r="AF3699" s="62"/>
      <c r="AG3699" s="62"/>
      <c r="AH3699" s="62"/>
    </row>
    <row r="3700" spans="14:34">
      <c r="N3700" s="415"/>
      <c r="O3700" s="417"/>
      <c r="P3700" s="415"/>
      <c r="Q3700" s="418"/>
      <c r="R3700" s="62"/>
      <c r="S3700" s="62"/>
      <c r="T3700" s="62"/>
      <c r="U3700" s="62"/>
      <c r="V3700" s="417"/>
      <c r="W3700" s="62"/>
      <c r="X3700" s="415"/>
      <c r="Y3700" s="417"/>
      <c r="Z3700" s="415"/>
      <c r="AA3700" s="417"/>
      <c r="AB3700" s="62"/>
      <c r="AC3700" s="62"/>
      <c r="AD3700" s="62"/>
      <c r="AE3700" s="62"/>
      <c r="AF3700" s="62"/>
      <c r="AG3700" s="62"/>
      <c r="AH3700" s="62"/>
    </row>
    <row r="3701" spans="14:34">
      <c r="N3701" s="415"/>
      <c r="O3701" s="417"/>
      <c r="P3701" s="415"/>
      <c r="Q3701" s="418"/>
      <c r="R3701" s="62"/>
      <c r="S3701" s="62"/>
      <c r="T3701" s="62"/>
      <c r="U3701" s="62"/>
      <c r="V3701" s="417"/>
      <c r="W3701" s="62"/>
      <c r="X3701" s="415"/>
      <c r="Y3701" s="417"/>
      <c r="Z3701" s="415"/>
      <c r="AA3701" s="417"/>
      <c r="AB3701" s="62"/>
      <c r="AC3701" s="62"/>
      <c r="AD3701" s="62"/>
      <c r="AE3701" s="62"/>
      <c r="AF3701" s="62"/>
      <c r="AG3701" s="62"/>
      <c r="AH3701" s="62"/>
    </row>
    <row r="3702" spans="14:34">
      <c r="N3702" s="415"/>
      <c r="O3702" s="417"/>
      <c r="P3702" s="415"/>
      <c r="Q3702" s="418"/>
      <c r="R3702" s="62"/>
      <c r="S3702" s="62"/>
      <c r="T3702" s="62"/>
      <c r="U3702" s="62"/>
      <c r="V3702" s="417"/>
      <c r="W3702" s="62"/>
      <c r="X3702" s="415"/>
      <c r="Y3702" s="417"/>
      <c r="Z3702" s="415"/>
      <c r="AA3702" s="417"/>
      <c r="AB3702" s="62"/>
      <c r="AC3702" s="62"/>
      <c r="AD3702" s="62"/>
      <c r="AE3702" s="62"/>
      <c r="AF3702" s="62"/>
      <c r="AG3702" s="62"/>
      <c r="AH3702" s="62"/>
    </row>
    <row r="3703" spans="14:34">
      <c r="N3703" s="415"/>
      <c r="O3703" s="417"/>
      <c r="P3703" s="415"/>
      <c r="Q3703" s="418"/>
      <c r="R3703" s="62"/>
      <c r="S3703" s="62"/>
      <c r="T3703" s="62"/>
      <c r="U3703" s="62"/>
      <c r="V3703" s="417"/>
      <c r="W3703" s="62"/>
      <c r="X3703" s="415"/>
      <c r="Y3703" s="417"/>
      <c r="Z3703" s="415"/>
      <c r="AA3703" s="417"/>
      <c r="AB3703" s="62"/>
      <c r="AC3703" s="62"/>
      <c r="AD3703" s="62"/>
      <c r="AE3703" s="62"/>
      <c r="AF3703" s="62"/>
      <c r="AG3703" s="62"/>
      <c r="AH3703" s="62"/>
    </row>
    <row r="3704" spans="14:34">
      <c r="N3704" s="415"/>
      <c r="O3704" s="417"/>
      <c r="P3704" s="415"/>
      <c r="Q3704" s="418"/>
      <c r="R3704" s="62"/>
      <c r="S3704" s="62"/>
      <c r="T3704" s="62"/>
      <c r="U3704" s="62"/>
      <c r="V3704" s="417"/>
      <c r="W3704" s="62"/>
      <c r="X3704" s="415"/>
      <c r="Y3704" s="417"/>
      <c r="Z3704" s="415"/>
      <c r="AA3704" s="417"/>
      <c r="AB3704" s="62"/>
      <c r="AC3704" s="62"/>
      <c r="AD3704" s="62"/>
      <c r="AE3704" s="62"/>
      <c r="AF3704" s="62"/>
      <c r="AG3704" s="62"/>
      <c r="AH3704" s="62"/>
    </row>
    <row r="3705" spans="14:34">
      <c r="N3705" s="415"/>
      <c r="O3705" s="417"/>
      <c r="P3705" s="415"/>
      <c r="Q3705" s="418"/>
      <c r="R3705" s="62"/>
      <c r="S3705" s="62"/>
      <c r="T3705" s="62"/>
      <c r="U3705" s="62"/>
      <c r="V3705" s="417"/>
      <c r="W3705" s="62"/>
      <c r="X3705" s="415"/>
      <c r="Y3705" s="417"/>
      <c r="Z3705" s="415"/>
      <c r="AA3705" s="417"/>
      <c r="AB3705" s="62"/>
      <c r="AC3705" s="62"/>
      <c r="AD3705" s="62"/>
      <c r="AE3705" s="62"/>
      <c r="AF3705" s="62"/>
      <c r="AG3705" s="62"/>
      <c r="AH3705" s="62"/>
    </row>
    <row r="3706" spans="14:34">
      <c r="N3706" s="415"/>
      <c r="O3706" s="417"/>
      <c r="P3706" s="415"/>
      <c r="Q3706" s="418"/>
      <c r="R3706" s="62"/>
      <c r="S3706" s="62"/>
      <c r="T3706" s="62"/>
      <c r="U3706" s="62"/>
      <c r="V3706" s="417"/>
      <c r="W3706" s="62"/>
      <c r="X3706" s="415"/>
      <c r="Y3706" s="417"/>
      <c r="Z3706" s="415"/>
      <c r="AA3706" s="417"/>
      <c r="AB3706" s="62"/>
      <c r="AC3706" s="62"/>
      <c r="AD3706" s="62"/>
      <c r="AE3706" s="62"/>
      <c r="AF3706" s="62"/>
      <c r="AG3706" s="62"/>
      <c r="AH3706" s="62"/>
    </row>
    <row r="3707" spans="14:34">
      <c r="N3707" s="415"/>
      <c r="O3707" s="417"/>
      <c r="P3707" s="415"/>
      <c r="Q3707" s="418"/>
      <c r="R3707" s="62"/>
      <c r="S3707" s="62"/>
      <c r="T3707" s="62"/>
      <c r="U3707" s="62"/>
      <c r="V3707" s="417"/>
      <c r="W3707" s="62"/>
      <c r="X3707" s="415"/>
      <c r="Y3707" s="417"/>
      <c r="Z3707" s="415"/>
      <c r="AA3707" s="417"/>
      <c r="AB3707" s="62"/>
      <c r="AC3707" s="62"/>
      <c r="AD3707" s="62"/>
      <c r="AE3707" s="62"/>
      <c r="AF3707" s="62"/>
      <c r="AG3707" s="62"/>
      <c r="AH3707" s="62"/>
    </row>
    <row r="3708" spans="14:34">
      <c r="N3708" s="415"/>
      <c r="O3708" s="417"/>
      <c r="P3708" s="415"/>
      <c r="Q3708" s="418"/>
      <c r="R3708" s="62"/>
      <c r="S3708" s="62"/>
      <c r="T3708" s="62"/>
      <c r="U3708" s="62"/>
      <c r="V3708" s="417"/>
      <c r="W3708" s="62"/>
      <c r="X3708" s="415"/>
      <c r="Y3708" s="417"/>
      <c r="Z3708" s="415"/>
      <c r="AA3708" s="417"/>
      <c r="AB3708" s="62"/>
      <c r="AC3708" s="62"/>
      <c r="AD3708" s="62"/>
      <c r="AE3708" s="62"/>
      <c r="AF3708" s="62"/>
      <c r="AG3708" s="62"/>
      <c r="AH3708" s="62"/>
    </row>
    <row r="3709" spans="14:34">
      <c r="N3709" s="415"/>
      <c r="O3709" s="417"/>
      <c r="P3709" s="415"/>
      <c r="Q3709" s="418"/>
      <c r="R3709" s="62"/>
      <c r="S3709" s="62"/>
      <c r="T3709" s="62"/>
      <c r="U3709" s="62"/>
      <c r="V3709" s="417"/>
      <c r="W3709" s="62"/>
      <c r="X3709" s="415"/>
      <c r="Y3709" s="417"/>
      <c r="Z3709" s="415"/>
      <c r="AA3709" s="417"/>
      <c r="AB3709" s="62"/>
      <c r="AC3709" s="62"/>
      <c r="AD3709" s="62"/>
      <c r="AE3709" s="62"/>
      <c r="AF3709" s="62"/>
      <c r="AG3709" s="62"/>
      <c r="AH3709" s="62"/>
    </row>
    <row r="3710" spans="14:34">
      <c r="N3710" s="415"/>
      <c r="O3710" s="417"/>
      <c r="P3710" s="415"/>
      <c r="Q3710" s="418"/>
      <c r="R3710" s="62"/>
      <c r="S3710" s="62"/>
      <c r="T3710" s="62"/>
      <c r="U3710" s="62"/>
      <c r="V3710" s="417"/>
      <c r="W3710" s="62"/>
      <c r="X3710" s="415"/>
      <c r="Y3710" s="417"/>
      <c r="Z3710" s="415"/>
      <c r="AA3710" s="417"/>
      <c r="AB3710" s="62"/>
      <c r="AC3710" s="62"/>
      <c r="AD3710" s="62"/>
      <c r="AE3710" s="62"/>
      <c r="AF3710" s="62"/>
      <c r="AG3710" s="62"/>
      <c r="AH3710" s="62"/>
    </row>
    <row r="3711" spans="14:34">
      <c r="N3711" s="415"/>
      <c r="O3711" s="417"/>
      <c r="P3711" s="415"/>
      <c r="Q3711" s="418"/>
      <c r="R3711" s="62"/>
      <c r="S3711" s="62"/>
      <c r="T3711" s="62"/>
      <c r="U3711" s="62"/>
      <c r="V3711" s="417"/>
      <c r="W3711" s="62"/>
      <c r="X3711" s="415"/>
      <c r="Y3711" s="417"/>
      <c r="Z3711" s="415"/>
      <c r="AA3711" s="417"/>
      <c r="AB3711" s="62"/>
      <c r="AC3711" s="62"/>
      <c r="AD3711" s="62"/>
      <c r="AE3711" s="62"/>
      <c r="AF3711" s="62"/>
      <c r="AG3711" s="62"/>
      <c r="AH3711" s="62"/>
    </row>
    <row r="3712" spans="14:34">
      <c r="N3712" s="415"/>
      <c r="O3712" s="417"/>
      <c r="P3712" s="415"/>
      <c r="Q3712" s="418"/>
      <c r="R3712" s="62"/>
      <c r="S3712" s="62"/>
      <c r="T3712" s="62"/>
      <c r="U3712" s="62"/>
      <c r="V3712" s="417"/>
      <c r="W3712" s="62"/>
      <c r="X3712" s="415"/>
      <c r="Y3712" s="417"/>
      <c r="Z3712" s="415"/>
      <c r="AA3712" s="417"/>
      <c r="AB3712" s="62"/>
      <c r="AC3712" s="62"/>
      <c r="AD3712" s="62"/>
      <c r="AE3712" s="62"/>
      <c r="AF3712" s="62"/>
      <c r="AG3712" s="62"/>
      <c r="AH3712" s="62"/>
    </row>
    <row r="3713" spans="14:34">
      <c r="N3713" s="415"/>
      <c r="O3713" s="417"/>
      <c r="P3713" s="415"/>
      <c r="Q3713" s="418"/>
      <c r="R3713" s="62"/>
      <c r="S3713" s="62"/>
      <c r="T3713" s="62"/>
      <c r="U3713" s="62"/>
      <c r="V3713" s="417"/>
      <c r="W3713" s="62"/>
      <c r="X3713" s="415"/>
      <c r="Y3713" s="417"/>
      <c r="Z3713" s="415"/>
      <c r="AA3713" s="417"/>
      <c r="AB3713" s="62"/>
      <c r="AC3713" s="62"/>
      <c r="AD3713" s="62"/>
      <c r="AE3713" s="62"/>
      <c r="AF3713" s="62"/>
      <c r="AG3713" s="62"/>
      <c r="AH3713" s="62"/>
    </row>
    <row r="3714" spans="14:34">
      <c r="N3714" s="415"/>
      <c r="O3714" s="417"/>
      <c r="P3714" s="415"/>
      <c r="Q3714" s="418"/>
      <c r="R3714" s="62"/>
      <c r="S3714" s="62"/>
      <c r="T3714" s="62"/>
      <c r="U3714" s="62"/>
      <c r="V3714" s="417"/>
      <c r="W3714" s="62"/>
      <c r="X3714" s="415"/>
      <c r="Y3714" s="417"/>
      <c r="Z3714" s="415"/>
      <c r="AA3714" s="417"/>
      <c r="AB3714" s="62"/>
      <c r="AC3714" s="62"/>
      <c r="AD3714" s="62"/>
      <c r="AE3714" s="62"/>
      <c r="AF3714" s="62"/>
      <c r="AG3714" s="62"/>
      <c r="AH3714" s="62"/>
    </row>
    <row r="3715" spans="14:34">
      <c r="N3715" s="415"/>
      <c r="O3715" s="417"/>
      <c r="P3715" s="415"/>
      <c r="Q3715" s="418"/>
      <c r="R3715" s="62"/>
      <c r="S3715" s="62"/>
      <c r="T3715" s="62"/>
      <c r="U3715" s="62"/>
      <c r="V3715" s="417"/>
      <c r="W3715" s="62"/>
      <c r="X3715" s="415"/>
      <c r="Y3715" s="417"/>
      <c r="Z3715" s="415"/>
      <c r="AA3715" s="417"/>
      <c r="AB3715" s="62"/>
      <c r="AC3715" s="62"/>
      <c r="AD3715" s="62"/>
      <c r="AE3715" s="62"/>
      <c r="AF3715" s="62"/>
      <c r="AG3715" s="62"/>
      <c r="AH3715" s="62"/>
    </row>
    <row r="3716" spans="14:34">
      <c r="N3716" s="415"/>
      <c r="O3716" s="417"/>
      <c r="P3716" s="415"/>
      <c r="Q3716" s="418"/>
      <c r="R3716" s="62"/>
      <c r="S3716" s="62"/>
      <c r="T3716" s="62"/>
      <c r="U3716" s="62"/>
      <c r="V3716" s="417"/>
      <c r="W3716" s="62"/>
      <c r="X3716" s="415"/>
      <c r="Y3716" s="417"/>
      <c r="Z3716" s="415"/>
      <c r="AA3716" s="417"/>
      <c r="AB3716" s="62"/>
      <c r="AC3716" s="62"/>
      <c r="AD3716" s="62"/>
      <c r="AE3716" s="62"/>
      <c r="AF3716" s="62"/>
      <c r="AG3716" s="62"/>
      <c r="AH3716" s="62"/>
    </row>
    <row r="3717" spans="14:34">
      <c r="N3717" s="415"/>
      <c r="O3717" s="417"/>
      <c r="P3717" s="415"/>
      <c r="Q3717" s="418"/>
      <c r="R3717" s="62"/>
      <c r="S3717" s="62"/>
      <c r="T3717" s="62"/>
      <c r="U3717" s="62"/>
      <c r="V3717" s="417"/>
      <c r="W3717" s="62"/>
      <c r="X3717" s="415"/>
      <c r="Y3717" s="417"/>
      <c r="Z3717" s="415"/>
      <c r="AA3717" s="417"/>
      <c r="AB3717" s="62"/>
      <c r="AC3717" s="62"/>
      <c r="AD3717" s="62"/>
      <c r="AE3717" s="62"/>
      <c r="AF3717" s="62"/>
      <c r="AG3717" s="62"/>
      <c r="AH3717" s="62"/>
    </row>
    <row r="3718" spans="14:34">
      <c r="N3718" s="415"/>
      <c r="O3718" s="417"/>
      <c r="P3718" s="415"/>
      <c r="Q3718" s="418"/>
      <c r="R3718" s="62"/>
      <c r="S3718" s="62"/>
      <c r="T3718" s="62"/>
      <c r="U3718" s="62"/>
      <c r="V3718" s="417"/>
      <c r="W3718" s="62"/>
      <c r="X3718" s="415"/>
      <c r="Y3718" s="417"/>
      <c r="Z3718" s="415"/>
      <c r="AA3718" s="417"/>
      <c r="AB3718" s="62"/>
      <c r="AC3718" s="62"/>
      <c r="AD3718" s="62"/>
      <c r="AE3718" s="62"/>
      <c r="AF3718" s="62"/>
      <c r="AG3718" s="62"/>
      <c r="AH3718" s="62"/>
    </row>
    <row r="3719" spans="14:34">
      <c r="N3719" s="415"/>
      <c r="O3719" s="417"/>
      <c r="P3719" s="415"/>
      <c r="Q3719" s="418"/>
      <c r="R3719" s="62"/>
      <c r="S3719" s="62"/>
      <c r="T3719" s="62"/>
      <c r="U3719" s="62"/>
      <c r="V3719" s="417"/>
      <c r="W3719" s="62"/>
      <c r="X3719" s="415"/>
      <c r="Y3719" s="417"/>
      <c r="Z3719" s="415"/>
      <c r="AA3719" s="417"/>
      <c r="AB3719" s="62"/>
      <c r="AC3719" s="62"/>
      <c r="AD3719" s="62"/>
      <c r="AE3719" s="62"/>
      <c r="AF3719" s="62"/>
      <c r="AG3719" s="62"/>
      <c r="AH3719" s="62"/>
    </row>
    <row r="3720" spans="14:34">
      <c r="N3720" s="415"/>
      <c r="O3720" s="417"/>
      <c r="P3720" s="415"/>
      <c r="Q3720" s="418"/>
      <c r="R3720" s="62"/>
      <c r="S3720" s="62"/>
      <c r="T3720" s="62"/>
      <c r="U3720" s="62"/>
      <c r="V3720" s="417"/>
      <c r="W3720" s="62"/>
      <c r="X3720" s="415"/>
      <c r="Y3720" s="417"/>
      <c r="Z3720" s="415"/>
      <c r="AA3720" s="417"/>
      <c r="AB3720" s="62"/>
      <c r="AC3720" s="62"/>
      <c r="AD3720" s="62"/>
      <c r="AE3720" s="62"/>
      <c r="AF3720" s="62"/>
      <c r="AG3720" s="62"/>
      <c r="AH3720" s="62"/>
    </row>
    <row r="3721" spans="14:34">
      <c r="N3721" s="415"/>
      <c r="O3721" s="417"/>
      <c r="P3721" s="415"/>
      <c r="Q3721" s="418"/>
      <c r="R3721" s="62"/>
      <c r="S3721" s="62"/>
      <c r="T3721" s="62"/>
      <c r="U3721" s="62"/>
      <c r="V3721" s="417"/>
      <c r="W3721" s="62"/>
      <c r="X3721" s="415"/>
      <c r="Y3721" s="417"/>
      <c r="Z3721" s="415"/>
      <c r="AA3721" s="417"/>
      <c r="AB3721" s="62"/>
      <c r="AC3721" s="62"/>
      <c r="AD3721" s="62"/>
      <c r="AE3721" s="62"/>
      <c r="AF3721" s="62"/>
      <c r="AG3721" s="62"/>
      <c r="AH3721" s="62"/>
    </row>
    <row r="3722" spans="14:34">
      <c r="N3722" s="415"/>
      <c r="O3722" s="417"/>
      <c r="P3722" s="415"/>
      <c r="Q3722" s="418"/>
      <c r="R3722" s="62"/>
      <c r="S3722" s="62"/>
      <c r="T3722" s="62"/>
      <c r="U3722" s="62"/>
      <c r="V3722" s="417"/>
      <c r="W3722" s="62"/>
      <c r="X3722" s="415"/>
      <c r="Y3722" s="417"/>
      <c r="Z3722" s="415"/>
      <c r="AA3722" s="417"/>
      <c r="AB3722" s="62"/>
      <c r="AC3722" s="62"/>
      <c r="AD3722" s="62"/>
      <c r="AE3722" s="62"/>
      <c r="AF3722" s="62"/>
      <c r="AG3722" s="62"/>
      <c r="AH3722" s="62"/>
    </row>
    <row r="3723" spans="14:34">
      <c r="N3723" s="415"/>
      <c r="O3723" s="417"/>
      <c r="P3723" s="415"/>
      <c r="Q3723" s="418"/>
      <c r="R3723" s="62"/>
      <c r="S3723" s="62"/>
      <c r="T3723" s="62"/>
      <c r="U3723" s="62"/>
      <c r="V3723" s="417"/>
      <c r="W3723" s="62"/>
      <c r="X3723" s="415"/>
      <c r="Y3723" s="417"/>
      <c r="Z3723" s="415"/>
      <c r="AA3723" s="417"/>
      <c r="AB3723" s="62"/>
      <c r="AC3723" s="62"/>
      <c r="AD3723" s="62"/>
      <c r="AE3723" s="62"/>
      <c r="AF3723" s="62"/>
      <c r="AG3723" s="62"/>
      <c r="AH3723" s="62"/>
    </row>
    <row r="3724" spans="14:34">
      <c r="N3724" s="415"/>
      <c r="O3724" s="417"/>
      <c r="P3724" s="415"/>
      <c r="Q3724" s="418"/>
      <c r="R3724" s="62"/>
      <c r="S3724" s="62"/>
      <c r="T3724" s="62"/>
      <c r="U3724" s="62"/>
      <c r="V3724" s="417"/>
      <c r="W3724" s="62"/>
      <c r="X3724" s="415"/>
      <c r="Y3724" s="417"/>
      <c r="Z3724" s="415"/>
      <c r="AA3724" s="417"/>
      <c r="AB3724" s="62"/>
      <c r="AC3724" s="62"/>
      <c r="AD3724" s="62"/>
      <c r="AE3724" s="62"/>
      <c r="AF3724" s="62"/>
      <c r="AG3724" s="62"/>
      <c r="AH3724" s="62"/>
    </row>
    <row r="3725" spans="14:34">
      <c r="N3725" s="415"/>
      <c r="O3725" s="417"/>
      <c r="P3725" s="415"/>
      <c r="Q3725" s="418"/>
      <c r="R3725" s="62"/>
      <c r="S3725" s="62"/>
      <c r="T3725" s="62"/>
      <c r="U3725" s="62"/>
      <c r="V3725" s="417"/>
      <c r="W3725" s="62"/>
      <c r="X3725" s="415"/>
      <c r="Y3725" s="417"/>
      <c r="Z3725" s="415"/>
      <c r="AA3725" s="417"/>
      <c r="AB3725" s="62"/>
      <c r="AC3725" s="62"/>
      <c r="AD3725" s="62"/>
      <c r="AE3725" s="62"/>
      <c r="AF3725" s="62"/>
      <c r="AG3725" s="62"/>
      <c r="AH3725" s="62"/>
    </row>
    <row r="3726" spans="14:34">
      <c r="N3726" s="415"/>
      <c r="O3726" s="417"/>
      <c r="P3726" s="415"/>
      <c r="Q3726" s="418"/>
      <c r="R3726" s="62"/>
      <c r="S3726" s="62"/>
      <c r="T3726" s="62"/>
      <c r="U3726" s="62"/>
      <c r="V3726" s="417"/>
      <c r="W3726" s="62"/>
      <c r="X3726" s="415"/>
      <c r="Y3726" s="417"/>
      <c r="Z3726" s="415"/>
      <c r="AA3726" s="417"/>
      <c r="AB3726" s="62"/>
      <c r="AC3726" s="62"/>
      <c r="AD3726" s="62"/>
      <c r="AE3726" s="62"/>
      <c r="AF3726" s="62"/>
      <c r="AG3726" s="62"/>
      <c r="AH3726" s="62"/>
    </row>
    <row r="3727" spans="14:34">
      <c r="N3727" s="415"/>
      <c r="O3727" s="417"/>
      <c r="P3727" s="415"/>
      <c r="Q3727" s="418"/>
      <c r="R3727" s="62"/>
      <c r="S3727" s="62"/>
      <c r="T3727" s="62"/>
      <c r="U3727" s="62"/>
      <c r="V3727" s="417"/>
      <c r="W3727" s="62"/>
      <c r="X3727" s="415"/>
      <c r="Y3727" s="417"/>
      <c r="Z3727" s="415"/>
      <c r="AA3727" s="417"/>
      <c r="AB3727" s="62"/>
      <c r="AC3727" s="62"/>
      <c r="AD3727" s="62"/>
      <c r="AE3727" s="62"/>
      <c r="AF3727" s="62"/>
      <c r="AG3727" s="62"/>
      <c r="AH3727" s="62"/>
    </row>
    <row r="3728" spans="14:34">
      <c r="N3728" s="415"/>
      <c r="O3728" s="417"/>
      <c r="P3728" s="415"/>
      <c r="Q3728" s="418"/>
      <c r="R3728" s="62"/>
      <c r="S3728" s="62"/>
      <c r="T3728" s="62"/>
      <c r="U3728" s="62"/>
      <c r="V3728" s="417"/>
      <c r="W3728" s="62"/>
      <c r="X3728" s="415"/>
      <c r="Y3728" s="417"/>
      <c r="Z3728" s="415"/>
      <c r="AA3728" s="417"/>
      <c r="AB3728" s="62"/>
      <c r="AC3728" s="62"/>
      <c r="AD3728" s="62"/>
      <c r="AE3728" s="62"/>
      <c r="AF3728" s="62"/>
      <c r="AG3728" s="62"/>
      <c r="AH3728" s="62"/>
    </row>
    <row r="3729" spans="14:34">
      <c r="N3729" s="415"/>
      <c r="O3729" s="417"/>
      <c r="P3729" s="415"/>
      <c r="Q3729" s="418"/>
      <c r="R3729" s="62"/>
      <c r="S3729" s="62"/>
      <c r="T3729" s="62"/>
      <c r="U3729" s="62"/>
      <c r="V3729" s="417"/>
      <c r="W3729" s="62"/>
      <c r="X3729" s="415"/>
      <c r="Y3729" s="417"/>
      <c r="Z3729" s="415"/>
      <c r="AA3729" s="417"/>
      <c r="AB3729" s="62"/>
      <c r="AC3729" s="62"/>
      <c r="AD3729" s="62"/>
      <c r="AE3729" s="62"/>
      <c r="AF3729" s="62"/>
      <c r="AG3729" s="62"/>
      <c r="AH3729" s="62"/>
    </row>
    <row r="3730" spans="14:34">
      <c r="N3730" s="415"/>
      <c r="O3730" s="417"/>
      <c r="P3730" s="415"/>
      <c r="Q3730" s="418"/>
      <c r="R3730" s="62"/>
      <c r="S3730" s="62"/>
      <c r="T3730" s="62"/>
      <c r="U3730" s="62"/>
      <c r="V3730" s="417"/>
      <c r="W3730" s="62"/>
      <c r="X3730" s="415"/>
      <c r="Y3730" s="417"/>
      <c r="Z3730" s="415"/>
      <c r="AA3730" s="417"/>
      <c r="AB3730" s="62"/>
      <c r="AC3730" s="62"/>
      <c r="AD3730" s="62"/>
      <c r="AE3730" s="62"/>
      <c r="AF3730" s="62"/>
      <c r="AG3730" s="62"/>
      <c r="AH3730" s="62"/>
    </row>
    <row r="3731" spans="14:34">
      <c r="N3731" s="415"/>
      <c r="O3731" s="417"/>
      <c r="P3731" s="415"/>
      <c r="Q3731" s="418"/>
      <c r="R3731" s="62"/>
      <c r="S3731" s="62"/>
      <c r="T3731" s="62"/>
      <c r="U3731" s="62"/>
      <c r="V3731" s="417"/>
      <c r="W3731" s="62"/>
      <c r="X3731" s="415"/>
      <c r="Y3731" s="417"/>
      <c r="Z3731" s="415"/>
      <c r="AA3731" s="417"/>
      <c r="AB3731" s="62"/>
      <c r="AC3731" s="62"/>
      <c r="AD3731" s="62"/>
      <c r="AE3731" s="62"/>
      <c r="AF3731" s="62"/>
      <c r="AG3731" s="62"/>
      <c r="AH3731" s="62"/>
    </row>
    <row r="3732" spans="14:34">
      <c r="N3732" s="415"/>
      <c r="O3732" s="417"/>
      <c r="P3732" s="415"/>
      <c r="Q3732" s="418"/>
      <c r="R3732" s="62"/>
      <c r="S3732" s="62"/>
      <c r="T3732" s="62"/>
      <c r="U3732" s="62"/>
      <c r="V3732" s="417"/>
      <c r="W3732" s="62"/>
      <c r="X3732" s="415"/>
      <c r="Y3732" s="417"/>
      <c r="Z3732" s="415"/>
      <c r="AA3732" s="417"/>
      <c r="AB3732" s="62"/>
      <c r="AC3732" s="62"/>
      <c r="AD3732" s="62"/>
      <c r="AE3732" s="62"/>
      <c r="AF3732" s="62"/>
      <c r="AG3732" s="62"/>
      <c r="AH3732" s="62"/>
    </row>
    <row r="3733" spans="14:34">
      <c r="N3733" s="415"/>
      <c r="O3733" s="417"/>
      <c r="P3733" s="415"/>
      <c r="Q3733" s="418"/>
      <c r="R3733" s="62"/>
      <c r="S3733" s="62"/>
      <c r="T3733" s="62"/>
      <c r="U3733" s="62"/>
      <c r="V3733" s="417"/>
      <c r="W3733" s="62"/>
      <c r="X3733" s="415"/>
      <c r="Y3733" s="417"/>
      <c r="Z3733" s="415"/>
      <c r="AA3733" s="417"/>
      <c r="AB3733" s="62"/>
      <c r="AC3733" s="62"/>
      <c r="AD3733" s="62"/>
      <c r="AE3733" s="62"/>
      <c r="AF3733" s="62"/>
      <c r="AG3733" s="62"/>
      <c r="AH3733" s="62"/>
    </row>
    <row r="3734" spans="14:34">
      <c r="N3734" s="415"/>
      <c r="O3734" s="417"/>
      <c r="P3734" s="415"/>
      <c r="Q3734" s="418"/>
      <c r="R3734" s="62"/>
      <c r="S3734" s="62"/>
      <c r="T3734" s="62"/>
      <c r="U3734" s="62"/>
      <c r="V3734" s="417"/>
      <c r="W3734" s="62"/>
      <c r="X3734" s="415"/>
      <c r="Y3734" s="417"/>
      <c r="Z3734" s="415"/>
      <c r="AA3734" s="417"/>
      <c r="AB3734" s="62"/>
      <c r="AC3734" s="62"/>
      <c r="AD3734" s="62"/>
      <c r="AE3734" s="62"/>
      <c r="AF3734" s="62"/>
      <c r="AG3734" s="62"/>
      <c r="AH3734" s="62"/>
    </row>
    <row r="3735" spans="14:34">
      <c r="N3735" s="415"/>
      <c r="O3735" s="417"/>
      <c r="P3735" s="415"/>
      <c r="Q3735" s="418"/>
      <c r="R3735" s="62"/>
      <c r="S3735" s="62"/>
      <c r="T3735" s="62"/>
      <c r="U3735" s="62"/>
      <c r="V3735" s="417"/>
      <c r="W3735" s="62"/>
      <c r="X3735" s="415"/>
      <c r="Y3735" s="417"/>
      <c r="Z3735" s="415"/>
      <c r="AA3735" s="417"/>
      <c r="AB3735" s="62"/>
      <c r="AC3735" s="62"/>
      <c r="AD3735" s="62"/>
      <c r="AE3735" s="62"/>
      <c r="AF3735" s="62"/>
      <c r="AG3735" s="62"/>
      <c r="AH3735" s="62"/>
    </row>
    <row r="3736" spans="14:34">
      <c r="N3736" s="415"/>
      <c r="O3736" s="417"/>
      <c r="P3736" s="415"/>
      <c r="Q3736" s="418"/>
      <c r="R3736" s="62"/>
      <c r="S3736" s="62"/>
      <c r="T3736" s="62"/>
      <c r="U3736" s="62"/>
      <c r="V3736" s="417"/>
      <c r="W3736" s="62"/>
      <c r="X3736" s="415"/>
      <c r="Y3736" s="417"/>
      <c r="Z3736" s="415"/>
      <c r="AA3736" s="417"/>
      <c r="AB3736" s="62"/>
      <c r="AC3736" s="62"/>
      <c r="AD3736" s="62"/>
      <c r="AE3736" s="62"/>
      <c r="AF3736" s="62"/>
      <c r="AG3736" s="62"/>
      <c r="AH3736" s="62"/>
    </row>
    <row r="3737" spans="14:34">
      <c r="N3737" s="415"/>
      <c r="O3737" s="417"/>
      <c r="P3737" s="415"/>
      <c r="Q3737" s="418"/>
      <c r="R3737" s="62"/>
      <c r="S3737" s="62"/>
      <c r="T3737" s="62"/>
      <c r="U3737" s="62"/>
      <c r="V3737" s="417"/>
      <c r="W3737" s="62"/>
      <c r="X3737" s="415"/>
      <c r="Y3737" s="417"/>
      <c r="Z3737" s="415"/>
      <c r="AA3737" s="417"/>
      <c r="AB3737" s="62"/>
      <c r="AC3737" s="62"/>
      <c r="AD3737" s="62"/>
      <c r="AE3737" s="62"/>
      <c r="AF3737" s="62"/>
      <c r="AG3737" s="62"/>
      <c r="AH3737" s="62"/>
    </row>
    <row r="3738" spans="14:34">
      <c r="N3738" s="415"/>
      <c r="O3738" s="417"/>
      <c r="P3738" s="415"/>
      <c r="Q3738" s="418"/>
      <c r="R3738" s="62"/>
      <c r="S3738" s="62"/>
      <c r="T3738" s="62"/>
      <c r="U3738" s="62"/>
      <c r="V3738" s="417"/>
      <c r="W3738" s="62"/>
      <c r="X3738" s="415"/>
      <c r="Y3738" s="417"/>
      <c r="Z3738" s="415"/>
      <c r="AA3738" s="417"/>
      <c r="AB3738" s="62"/>
      <c r="AC3738" s="62"/>
      <c r="AD3738" s="62"/>
      <c r="AE3738" s="62"/>
      <c r="AF3738" s="62"/>
      <c r="AG3738" s="62"/>
      <c r="AH3738" s="62"/>
    </row>
    <row r="3739" spans="14:34">
      <c r="N3739" s="415"/>
      <c r="O3739" s="417"/>
      <c r="P3739" s="415"/>
      <c r="Q3739" s="418"/>
      <c r="R3739" s="62"/>
      <c r="S3739" s="62"/>
      <c r="T3739" s="62"/>
      <c r="U3739" s="62"/>
      <c r="V3739" s="417"/>
      <c r="W3739" s="62"/>
      <c r="X3739" s="415"/>
      <c r="Y3739" s="417"/>
      <c r="Z3739" s="415"/>
      <c r="AA3739" s="417"/>
      <c r="AB3739" s="62"/>
      <c r="AC3739" s="62"/>
      <c r="AD3739" s="62"/>
      <c r="AE3739" s="62"/>
      <c r="AF3739" s="62"/>
      <c r="AG3739" s="62"/>
      <c r="AH3739" s="62"/>
    </row>
    <row r="3740" spans="14:34">
      <c r="N3740" s="415"/>
      <c r="O3740" s="417"/>
      <c r="P3740" s="415"/>
      <c r="Q3740" s="418"/>
      <c r="R3740" s="62"/>
      <c r="S3740" s="62"/>
      <c r="T3740" s="62"/>
      <c r="U3740" s="62"/>
      <c r="V3740" s="417"/>
      <c r="W3740" s="62"/>
      <c r="X3740" s="415"/>
      <c r="Y3740" s="417"/>
      <c r="Z3740" s="415"/>
      <c r="AA3740" s="417"/>
      <c r="AB3740" s="62"/>
      <c r="AC3740" s="62"/>
      <c r="AD3740" s="62"/>
      <c r="AE3740" s="62"/>
      <c r="AF3740" s="62"/>
      <c r="AG3740" s="62"/>
      <c r="AH3740" s="62"/>
    </row>
    <row r="3741" spans="14:34">
      <c r="N3741" s="415"/>
      <c r="O3741" s="417"/>
      <c r="P3741" s="415"/>
      <c r="Q3741" s="418"/>
      <c r="R3741" s="62"/>
      <c r="S3741" s="62"/>
      <c r="T3741" s="62"/>
      <c r="U3741" s="62"/>
      <c r="V3741" s="417"/>
      <c r="W3741" s="62"/>
      <c r="X3741" s="415"/>
      <c r="Y3741" s="417"/>
      <c r="Z3741" s="415"/>
      <c r="AA3741" s="417"/>
      <c r="AB3741" s="62"/>
      <c r="AC3741" s="62"/>
      <c r="AD3741" s="62"/>
      <c r="AE3741" s="62"/>
      <c r="AF3741" s="62"/>
      <c r="AG3741" s="62"/>
      <c r="AH3741" s="62"/>
    </row>
    <row r="3742" spans="14:34">
      <c r="N3742" s="415"/>
      <c r="O3742" s="417"/>
      <c r="P3742" s="415"/>
      <c r="Q3742" s="418"/>
      <c r="R3742" s="62"/>
      <c r="S3742" s="62"/>
      <c r="T3742" s="62"/>
      <c r="U3742" s="62"/>
      <c r="V3742" s="417"/>
      <c r="W3742" s="62"/>
      <c r="X3742" s="415"/>
      <c r="Y3742" s="417"/>
      <c r="Z3742" s="415"/>
      <c r="AA3742" s="417"/>
      <c r="AB3742" s="62"/>
      <c r="AC3742" s="62"/>
      <c r="AD3742" s="62"/>
      <c r="AE3742" s="62"/>
      <c r="AF3742" s="62"/>
      <c r="AG3742" s="62"/>
      <c r="AH3742" s="62"/>
    </row>
    <row r="3743" spans="14:34">
      <c r="N3743" s="415"/>
      <c r="O3743" s="417"/>
      <c r="P3743" s="415"/>
      <c r="Q3743" s="418"/>
      <c r="R3743" s="62"/>
      <c r="S3743" s="62"/>
      <c r="T3743" s="62"/>
      <c r="U3743" s="62"/>
      <c r="V3743" s="417"/>
      <c r="W3743" s="62"/>
      <c r="X3743" s="415"/>
      <c r="Y3743" s="417"/>
      <c r="Z3743" s="415"/>
      <c r="AA3743" s="417"/>
      <c r="AB3743" s="62"/>
      <c r="AC3743" s="62"/>
      <c r="AD3743" s="62"/>
      <c r="AE3743" s="62"/>
      <c r="AF3743" s="62"/>
      <c r="AG3743" s="62"/>
      <c r="AH3743" s="62"/>
    </row>
    <row r="3744" spans="14:34">
      <c r="N3744" s="415"/>
      <c r="O3744" s="417"/>
      <c r="P3744" s="415"/>
      <c r="Q3744" s="418"/>
      <c r="R3744" s="62"/>
      <c r="S3744" s="62"/>
      <c r="T3744" s="62"/>
      <c r="U3744" s="62"/>
      <c r="V3744" s="417"/>
      <c r="W3744" s="62"/>
      <c r="X3744" s="415"/>
      <c r="Y3744" s="417"/>
      <c r="Z3744" s="415"/>
      <c r="AA3744" s="417"/>
      <c r="AB3744" s="62"/>
      <c r="AC3744" s="62"/>
      <c r="AD3744" s="62"/>
      <c r="AE3744" s="62"/>
      <c r="AF3744" s="62"/>
      <c r="AG3744" s="62"/>
      <c r="AH3744" s="62"/>
    </row>
    <row r="3745" spans="14:34">
      <c r="N3745" s="415"/>
      <c r="O3745" s="417"/>
      <c r="P3745" s="415"/>
      <c r="Q3745" s="418"/>
      <c r="R3745" s="62"/>
      <c r="S3745" s="62"/>
      <c r="T3745" s="62"/>
      <c r="U3745" s="62"/>
      <c r="V3745" s="417"/>
      <c r="W3745" s="62"/>
      <c r="X3745" s="415"/>
      <c r="Y3745" s="417"/>
      <c r="Z3745" s="415"/>
      <c r="AA3745" s="417"/>
      <c r="AB3745" s="62"/>
      <c r="AC3745" s="62"/>
      <c r="AD3745" s="62"/>
      <c r="AE3745" s="62"/>
      <c r="AF3745" s="62"/>
      <c r="AG3745" s="62"/>
      <c r="AH3745" s="62"/>
    </row>
    <row r="3746" spans="14:34">
      <c r="N3746" s="415"/>
      <c r="O3746" s="417"/>
      <c r="P3746" s="415"/>
      <c r="Q3746" s="418"/>
      <c r="R3746" s="62"/>
      <c r="S3746" s="62"/>
      <c r="T3746" s="62"/>
      <c r="U3746" s="62"/>
      <c r="V3746" s="417"/>
      <c r="W3746" s="62"/>
      <c r="X3746" s="415"/>
      <c r="Y3746" s="417"/>
      <c r="Z3746" s="415"/>
      <c r="AA3746" s="417"/>
      <c r="AB3746" s="62"/>
      <c r="AC3746" s="62"/>
      <c r="AD3746" s="62"/>
      <c r="AE3746" s="62"/>
      <c r="AF3746" s="62"/>
      <c r="AG3746" s="62"/>
      <c r="AH3746" s="62"/>
    </row>
    <row r="3747" spans="14:34">
      <c r="N3747" s="415"/>
      <c r="O3747" s="417"/>
      <c r="P3747" s="415"/>
      <c r="Q3747" s="418"/>
      <c r="R3747" s="62"/>
      <c r="S3747" s="62"/>
      <c r="T3747" s="62"/>
      <c r="U3747" s="62"/>
      <c r="V3747" s="417"/>
      <c r="W3747" s="62"/>
      <c r="X3747" s="415"/>
      <c r="Y3747" s="417"/>
      <c r="Z3747" s="415"/>
      <c r="AA3747" s="417"/>
      <c r="AB3747" s="62"/>
      <c r="AC3747" s="62"/>
      <c r="AD3747" s="62"/>
      <c r="AE3747" s="62"/>
      <c r="AF3747" s="62"/>
      <c r="AG3747" s="62"/>
      <c r="AH3747" s="62"/>
    </row>
    <row r="3748" spans="14:34">
      <c r="N3748" s="415"/>
      <c r="O3748" s="417"/>
      <c r="P3748" s="415"/>
      <c r="Q3748" s="418"/>
      <c r="R3748" s="62"/>
      <c r="S3748" s="62"/>
      <c r="T3748" s="62"/>
      <c r="U3748" s="62"/>
      <c r="V3748" s="417"/>
      <c r="W3748" s="62"/>
      <c r="X3748" s="415"/>
      <c r="Y3748" s="417"/>
      <c r="Z3748" s="415"/>
      <c r="AA3748" s="417"/>
      <c r="AB3748" s="62"/>
      <c r="AC3748" s="62"/>
      <c r="AD3748" s="62"/>
      <c r="AE3748" s="62"/>
      <c r="AF3748" s="62"/>
      <c r="AG3748" s="62"/>
      <c r="AH3748" s="62"/>
    </row>
    <row r="3749" spans="14:34">
      <c r="N3749" s="415"/>
      <c r="O3749" s="417"/>
      <c r="P3749" s="415"/>
      <c r="Q3749" s="418"/>
      <c r="R3749" s="62"/>
      <c r="S3749" s="62"/>
      <c r="T3749" s="62"/>
      <c r="U3749" s="62"/>
      <c r="V3749" s="417"/>
      <c r="W3749" s="62"/>
      <c r="X3749" s="415"/>
      <c r="Y3749" s="417"/>
      <c r="Z3749" s="415"/>
      <c r="AA3749" s="417"/>
      <c r="AB3749" s="62"/>
      <c r="AC3749" s="62"/>
      <c r="AD3749" s="62"/>
      <c r="AE3749" s="62"/>
      <c r="AF3749" s="62"/>
      <c r="AG3749" s="62"/>
      <c r="AH3749" s="62"/>
    </row>
    <row r="3750" spans="14:34">
      <c r="N3750" s="415"/>
      <c r="O3750" s="417"/>
      <c r="P3750" s="415"/>
      <c r="Q3750" s="418"/>
      <c r="R3750" s="62"/>
      <c r="S3750" s="62"/>
      <c r="T3750" s="62"/>
      <c r="U3750" s="62"/>
      <c r="V3750" s="417"/>
      <c r="W3750" s="62"/>
      <c r="X3750" s="415"/>
      <c r="Y3750" s="417"/>
      <c r="Z3750" s="415"/>
      <c r="AA3750" s="417"/>
      <c r="AB3750" s="62"/>
      <c r="AC3750" s="62"/>
      <c r="AD3750" s="62"/>
      <c r="AE3750" s="62"/>
      <c r="AF3750" s="62"/>
      <c r="AG3750" s="62"/>
      <c r="AH3750" s="62"/>
    </row>
    <row r="3751" spans="14:34">
      <c r="N3751" s="415"/>
      <c r="O3751" s="417"/>
      <c r="P3751" s="415"/>
      <c r="Q3751" s="418"/>
      <c r="R3751" s="62"/>
      <c r="S3751" s="62"/>
      <c r="T3751" s="62"/>
      <c r="U3751" s="62"/>
      <c r="V3751" s="417"/>
      <c r="W3751" s="62"/>
      <c r="X3751" s="415"/>
      <c r="Y3751" s="417"/>
      <c r="Z3751" s="415"/>
      <c r="AA3751" s="417"/>
      <c r="AB3751" s="62"/>
      <c r="AC3751" s="62"/>
      <c r="AD3751" s="62"/>
      <c r="AE3751" s="62"/>
      <c r="AF3751" s="62"/>
      <c r="AG3751" s="62"/>
      <c r="AH3751" s="62"/>
    </row>
    <row r="3752" spans="14:34">
      <c r="N3752" s="415"/>
      <c r="O3752" s="417"/>
      <c r="P3752" s="415"/>
      <c r="Q3752" s="418"/>
      <c r="R3752" s="62"/>
      <c r="S3752" s="62"/>
      <c r="T3752" s="62"/>
      <c r="U3752" s="62"/>
      <c r="V3752" s="417"/>
      <c r="W3752" s="62"/>
      <c r="X3752" s="415"/>
      <c r="Y3752" s="417"/>
      <c r="Z3752" s="415"/>
      <c r="AA3752" s="417"/>
      <c r="AB3752" s="62"/>
      <c r="AC3752" s="62"/>
      <c r="AD3752" s="62"/>
      <c r="AE3752" s="62"/>
      <c r="AF3752" s="62"/>
      <c r="AG3752" s="62"/>
      <c r="AH3752" s="62"/>
    </row>
    <row r="3753" spans="14:34">
      <c r="N3753" s="415"/>
      <c r="O3753" s="417"/>
      <c r="P3753" s="415"/>
      <c r="Q3753" s="418"/>
      <c r="R3753" s="62"/>
      <c r="S3753" s="62"/>
      <c r="T3753" s="62"/>
      <c r="U3753" s="62"/>
      <c r="V3753" s="417"/>
      <c r="W3753" s="62"/>
      <c r="X3753" s="415"/>
      <c r="Y3753" s="417"/>
      <c r="Z3753" s="415"/>
      <c r="AA3753" s="417"/>
      <c r="AB3753" s="62"/>
      <c r="AC3753" s="62"/>
      <c r="AD3753" s="62"/>
      <c r="AE3753" s="62"/>
      <c r="AF3753" s="62"/>
      <c r="AG3753" s="62"/>
      <c r="AH3753" s="62"/>
    </row>
    <row r="3754" spans="14:34">
      <c r="N3754" s="415"/>
      <c r="O3754" s="417"/>
      <c r="P3754" s="415"/>
      <c r="Q3754" s="418"/>
      <c r="R3754" s="62"/>
      <c r="S3754" s="62"/>
      <c r="T3754" s="62"/>
      <c r="U3754" s="62"/>
      <c r="V3754" s="417"/>
      <c r="W3754" s="62"/>
      <c r="X3754" s="415"/>
      <c r="Y3754" s="417"/>
      <c r="Z3754" s="415"/>
      <c r="AA3754" s="417"/>
      <c r="AB3754" s="62"/>
      <c r="AC3754" s="62"/>
      <c r="AD3754" s="62"/>
      <c r="AE3754" s="62"/>
      <c r="AF3754" s="62"/>
      <c r="AG3754" s="62"/>
      <c r="AH3754" s="62"/>
    </row>
    <row r="3755" spans="14:34">
      <c r="N3755" s="415"/>
      <c r="O3755" s="417"/>
      <c r="P3755" s="415"/>
      <c r="Q3755" s="418"/>
      <c r="R3755" s="62"/>
      <c r="S3755" s="62"/>
      <c r="T3755" s="62"/>
      <c r="U3755" s="62"/>
      <c r="V3755" s="417"/>
      <c r="W3755" s="62"/>
      <c r="X3755" s="415"/>
      <c r="Y3755" s="417"/>
      <c r="Z3755" s="415"/>
      <c r="AA3755" s="417"/>
      <c r="AB3755" s="62"/>
      <c r="AC3755" s="62"/>
      <c r="AD3755" s="62"/>
      <c r="AE3755" s="62"/>
      <c r="AF3755" s="62"/>
      <c r="AG3755" s="62"/>
      <c r="AH3755" s="62"/>
    </row>
    <row r="3756" spans="14:34">
      <c r="N3756" s="415"/>
      <c r="O3756" s="417"/>
      <c r="P3756" s="415"/>
      <c r="Q3756" s="418"/>
      <c r="R3756" s="62"/>
      <c r="S3756" s="62"/>
      <c r="T3756" s="62"/>
      <c r="U3756" s="62"/>
      <c r="V3756" s="417"/>
      <c r="W3756" s="62"/>
      <c r="X3756" s="415"/>
      <c r="Y3756" s="417"/>
      <c r="Z3756" s="415"/>
      <c r="AA3756" s="417"/>
      <c r="AB3756" s="62"/>
      <c r="AC3756" s="62"/>
      <c r="AD3756" s="62"/>
      <c r="AE3756" s="62"/>
      <c r="AF3756" s="62"/>
      <c r="AG3756" s="62"/>
      <c r="AH3756" s="62"/>
    </row>
    <row r="3757" spans="14:34">
      <c r="N3757" s="415"/>
      <c r="O3757" s="417"/>
      <c r="P3757" s="415"/>
      <c r="Q3757" s="418"/>
      <c r="R3757" s="62"/>
      <c r="S3757" s="62"/>
      <c r="T3757" s="62"/>
      <c r="U3757" s="62"/>
      <c r="V3757" s="417"/>
      <c r="W3757" s="62"/>
      <c r="X3757" s="415"/>
      <c r="Y3757" s="417"/>
      <c r="Z3757" s="415"/>
      <c r="AA3757" s="417"/>
      <c r="AB3757" s="62"/>
      <c r="AC3757" s="62"/>
      <c r="AD3757" s="62"/>
      <c r="AE3757" s="62"/>
      <c r="AF3757" s="62"/>
      <c r="AG3757" s="62"/>
      <c r="AH3757" s="62"/>
    </row>
    <row r="3758" spans="14:34">
      <c r="N3758" s="415"/>
      <c r="O3758" s="417"/>
      <c r="P3758" s="415"/>
      <c r="Q3758" s="418"/>
      <c r="R3758" s="62"/>
      <c r="S3758" s="62"/>
      <c r="T3758" s="62"/>
      <c r="U3758" s="62"/>
      <c r="V3758" s="417"/>
      <c r="W3758" s="62"/>
      <c r="X3758" s="415"/>
      <c r="Y3758" s="417"/>
      <c r="Z3758" s="415"/>
      <c r="AA3758" s="417"/>
      <c r="AB3758" s="62"/>
      <c r="AC3758" s="62"/>
      <c r="AD3758" s="62"/>
      <c r="AE3758" s="62"/>
      <c r="AF3758" s="62"/>
      <c r="AG3758" s="62"/>
      <c r="AH3758" s="62"/>
    </row>
    <row r="3759" spans="14:34">
      <c r="N3759" s="415"/>
      <c r="O3759" s="417"/>
      <c r="P3759" s="415"/>
      <c r="Q3759" s="418"/>
      <c r="R3759" s="62"/>
      <c r="S3759" s="62"/>
      <c r="T3759" s="62"/>
      <c r="U3759" s="62"/>
      <c r="V3759" s="417"/>
      <c r="W3759" s="62"/>
      <c r="X3759" s="415"/>
      <c r="Y3759" s="417"/>
      <c r="Z3759" s="415"/>
      <c r="AA3759" s="417"/>
      <c r="AB3759" s="62"/>
      <c r="AC3759" s="62"/>
      <c r="AD3759" s="62"/>
      <c r="AE3759" s="62"/>
      <c r="AF3759" s="62"/>
      <c r="AG3759" s="62"/>
      <c r="AH3759" s="62"/>
    </row>
    <row r="3760" spans="14:34">
      <c r="N3760" s="415"/>
      <c r="O3760" s="417"/>
      <c r="P3760" s="415"/>
      <c r="Q3760" s="418"/>
      <c r="R3760" s="62"/>
      <c r="S3760" s="62"/>
      <c r="T3760" s="62"/>
      <c r="U3760" s="62"/>
      <c r="V3760" s="417"/>
      <c r="W3760" s="62"/>
      <c r="X3760" s="415"/>
      <c r="Y3760" s="417"/>
      <c r="Z3760" s="415"/>
      <c r="AA3760" s="417"/>
      <c r="AB3760" s="62"/>
      <c r="AC3760" s="62"/>
      <c r="AD3760" s="62"/>
      <c r="AE3760" s="62"/>
      <c r="AF3760" s="62"/>
      <c r="AG3760" s="62"/>
      <c r="AH3760" s="62"/>
    </row>
    <row r="3761" spans="14:34">
      <c r="N3761" s="415"/>
      <c r="O3761" s="417"/>
      <c r="P3761" s="415"/>
      <c r="Q3761" s="418"/>
      <c r="R3761" s="62"/>
      <c r="S3761" s="62"/>
      <c r="T3761" s="62"/>
      <c r="U3761" s="62"/>
      <c r="V3761" s="417"/>
      <c r="W3761" s="62"/>
      <c r="X3761" s="415"/>
      <c r="Y3761" s="417"/>
      <c r="Z3761" s="415"/>
      <c r="AA3761" s="417"/>
      <c r="AB3761" s="62"/>
      <c r="AC3761" s="62"/>
      <c r="AD3761" s="62"/>
      <c r="AE3761" s="62"/>
      <c r="AF3761" s="62"/>
      <c r="AG3761" s="62"/>
      <c r="AH3761" s="62"/>
    </row>
    <row r="3762" spans="14:34">
      <c r="N3762" s="415"/>
      <c r="O3762" s="417"/>
      <c r="P3762" s="415"/>
      <c r="Q3762" s="418"/>
      <c r="R3762" s="62"/>
      <c r="S3762" s="62"/>
      <c r="T3762" s="62"/>
      <c r="U3762" s="62"/>
      <c r="V3762" s="417"/>
      <c r="W3762" s="62"/>
      <c r="X3762" s="415"/>
      <c r="Y3762" s="417"/>
      <c r="Z3762" s="415"/>
      <c r="AA3762" s="417"/>
      <c r="AB3762" s="62"/>
      <c r="AC3762" s="62"/>
      <c r="AD3762" s="62"/>
      <c r="AE3762" s="62"/>
      <c r="AF3762" s="62"/>
      <c r="AG3762" s="62"/>
      <c r="AH3762" s="62"/>
    </row>
    <row r="3763" spans="14:34">
      <c r="N3763" s="415"/>
      <c r="O3763" s="417"/>
      <c r="P3763" s="415"/>
      <c r="Q3763" s="418"/>
      <c r="R3763" s="62"/>
      <c r="S3763" s="62"/>
      <c r="T3763" s="62"/>
      <c r="U3763" s="62"/>
      <c r="V3763" s="417"/>
      <c r="W3763" s="62"/>
      <c r="X3763" s="415"/>
      <c r="Y3763" s="417"/>
      <c r="Z3763" s="415"/>
      <c r="AA3763" s="417"/>
      <c r="AB3763" s="62"/>
      <c r="AC3763" s="62"/>
      <c r="AD3763" s="62"/>
      <c r="AE3763" s="62"/>
      <c r="AF3763" s="62"/>
      <c r="AG3763" s="62"/>
      <c r="AH3763" s="62"/>
    </row>
    <row r="3764" spans="14:34">
      <c r="N3764" s="415"/>
      <c r="O3764" s="417"/>
      <c r="P3764" s="415"/>
      <c r="Q3764" s="418"/>
      <c r="R3764" s="62"/>
      <c r="S3764" s="62"/>
      <c r="T3764" s="62"/>
      <c r="U3764" s="62"/>
      <c r="V3764" s="417"/>
      <c r="W3764" s="62"/>
      <c r="X3764" s="415"/>
      <c r="Y3764" s="417"/>
      <c r="Z3764" s="415"/>
      <c r="AA3764" s="417"/>
      <c r="AB3764" s="62"/>
      <c r="AC3764" s="62"/>
      <c r="AD3764" s="62"/>
      <c r="AE3764" s="62"/>
      <c r="AF3764" s="62"/>
      <c r="AG3764" s="62"/>
      <c r="AH3764" s="62"/>
    </row>
    <row r="3765" spans="14:34">
      <c r="N3765" s="415"/>
      <c r="O3765" s="417"/>
      <c r="P3765" s="415"/>
      <c r="Q3765" s="418"/>
      <c r="R3765" s="62"/>
      <c r="S3765" s="62"/>
      <c r="T3765" s="62"/>
      <c r="U3765" s="62"/>
      <c r="V3765" s="417"/>
      <c r="W3765" s="62"/>
      <c r="X3765" s="415"/>
      <c r="Y3765" s="417"/>
      <c r="Z3765" s="415"/>
      <c r="AA3765" s="417"/>
      <c r="AB3765" s="62"/>
      <c r="AC3765" s="62"/>
      <c r="AD3765" s="62"/>
      <c r="AE3765" s="62"/>
      <c r="AF3765" s="62"/>
      <c r="AG3765" s="62"/>
      <c r="AH3765" s="62"/>
    </row>
    <row r="3766" spans="14:34">
      <c r="N3766" s="415"/>
      <c r="O3766" s="417"/>
      <c r="P3766" s="415"/>
      <c r="Q3766" s="418"/>
      <c r="R3766" s="62"/>
      <c r="S3766" s="62"/>
      <c r="T3766" s="62"/>
      <c r="U3766" s="62"/>
      <c r="V3766" s="417"/>
      <c r="W3766" s="62"/>
      <c r="X3766" s="415"/>
      <c r="Y3766" s="417"/>
      <c r="Z3766" s="415"/>
      <c r="AA3766" s="417"/>
      <c r="AB3766" s="62"/>
      <c r="AC3766" s="62"/>
      <c r="AD3766" s="62"/>
      <c r="AE3766" s="62"/>
      <c r="AF3766" s="62"/>
      <c r="AG3766" s="62"/>
      <c r="AH3766" s="62"/>
    </row>
    <row r="3767" spans="14:34">
      <c r="N3767" s="415"/>
      <c r="O3767" s="417"/>
      <c r="P3767" s="415"/>
      <c r="Q3767" s="418"/>
      <c r="R3767" s="62"/>
      <c r="S3767" s="62"/>
      <c r="T3767" s="62"/>
      <c r="U3767" s="62"/>
      <c r="V3767" s="417"/>
      <c r="W3767" s="62"/>
      <c r="X3767" s="415"/>
      <c r="Y3767" s="417"/>
      <c r="Z3767" s="415"/>
      <c r="AA3767" s="417"/>
      <c r="AB3767" s="62"/>
      <c r="AC3767" s="62"/>
      <c r="AD3767" s="62"/>
      <c r="AE3767" s="62"/>
      <c r="AF3767" s="62"/>
      <c r="AG3767" s="62"/>
      <c r="AH3767" s="62"/>
    </row>
    <row r="3768" spans="14:34">
      <c r="N3768" s="415"/>
      <c r="O3768" s="417"/>
      <c r="P3768" s="415"/>
      <c r="Q3768" s="418"/>
      <c r="R3768" s="62"/>
      <c r="S3768" s="62"/>
      <c r="T3768" s="62"/>
      <c r="U3768" s="62"/>
      <c r="V3768" s="417"/>
      <c r="W3768" s="62"/>
      <c r="X3768" s="415"/>
      <c r="Y3768" s="417"/>
      <c r="Z3768" s="415"/>
      <c r="AA3768" s="417"/>
      <c r="AB3768" s="62"/>
      <c r="AC3768" s="62"/>
      <c r="AD3768" s="62"/>
      <c r="AE3768" s="62"/>
      <c r="AF3768" s="62"/>
      <c r="AG3768" s="62"/>
      <c r="AH3768" s="62"/>
    </row>
    <row r="3769" spans="14:34">
      <c r="N3769" s="415"/>
      <c r="O3769" s="417"/>
      <c r="P3769" s="415"/>
      <c r="Q3769" s="418"/>
      <c r="R3769" s="62"/>
      <c r="S3769" s="62"/>
      <c r="T3769" s="62"/>
      <c r="U3769" s="62"/>
      <c r="V3769" s="417"/>
      <c r="W3769" s="62"/>
      <c r="X3769" s="415"/>
      <c r="Y3769" s="417"/>
      <c r="Z3769" s="415"/>
      <c r="AA3769" s="417"/>
      <c r="AB3769" s="62"/>
      <c r="AC3769" s="62"/>
      <c r="AD3769" s="62"/>
      <c r="AE3769" s="62"/>
      <c r="AF3769" s="62"/>
      <c r="AG3769" s="62"/>
      <c r="AH3769" s="62"/>
    </row>
    <row r="3770" spans="14:34">
      <c r="N3770" s="415"/>
      <c r="O3770" s="417"/>
      <c r="P3770" s="415"/>
      <c r="Q3770" s="418"/>
      <c r="R3770" s="62"/>
      <c r="S3770" s="62"/>
      <c r="T3770" s="62"/>
      <c r="U3770" s="62"/>
      <c r="V3770" s="417"/>
      <c r="W3770" s="62"/>
      <c r="X3770" s="415"/>
      <c r="Y3770" s="417"/>
      <c r="Z3770" s="415"/>
      <c r="AA3770" s="417"/>
      <c r="AB3770" s="62"/>
      <c r="AC3770" s="62"/>
      <c r="AD3770" s="62"/>
      <c r="AE3770" s="62"/>
      <c r="AF3770" s="62"/>
      <c r="AG3770" s="62"/>
      <c r="AH3770" s="62"/>
    </row>
    <row r="3771" spans="14:34">
      <c r="N3771" s="415"/>
      <c r="O3771" s="417"/>
      <c r="P3771" s="415"/>
      <c r="Q3771" s="418"/>
      <c r="R3771" s="62"/>
      <c r="S3771" s="62"/>
      <c r="T3771" s="62"/>
      <c r="U3771" s="62"/>
      <c r="V3771" s="417"/>
      <c r="W3771" s="62"/>
      <c r="X3771" s="415"/>
      <c r="Y3771" s="417"/>
      <c r="Z3771" s="415"/>
      <c r="AA3771" s="417"/>
      <c r="AB3771" s="62"/>
      <c r="AC3771" s="62"/>
      <c r="AD3771" s="62"/>
      <c r="AE3771" s="62"/>
      <c r="AF3771" s="62"/>
      <c r="AG3771" s="62"/>
      <c r="AH3771" s="62"/>
    </row>
    <row r="3772" spans="14:34">
      <c r="N3772" s="415"/>
      <c r="O3772" s="417"/>
      <c r="P3772" s="415"/>
      <c r="Q3772" s="418"/>
      <c r="R3772" s="62"/>
      <c r="S3772" s="62"/>
      <c r="T3772" s="62"/>
      <c r="U3772" s="62"/>
      <c r="V3772" s="417"/>
      <c r="W3772" s="62"/>
      <c r="X3772" s="415"/>
      <c r="Y3772" s="417"/>
      <c r="Z3772" s="415"/>
      <c r="AA3772" s="417"/>
      <c r="AB3772" s="62"/>
      <c r="AC3772" s="62"/>
      <c r="AD3772" s="62"/>
      <c r="AE3772" s="62"/>
      <c r="AF3772" s="62"/>
      <c r="AG3772" s="62"/>
      <c r="AH3772" s="62"/>
    </row>
    <row r="3773" spans="14:34">
      <c r="N3773" s="415"/>
      <c r="O3773" s="417"/>
      <c r="P3773" s="415"/>
      <c r="Q3773" s="418"/>
      <c r="R3773" s="62"/>
      <c r="S3773" s="62"/>
      <c r="T3773" s="62"/>
      <c r="U3773" s="62"/>
      <c r="V3773" s="417"/>
      <c r="W3773" s="62"/>
      <c r="X3773" s="415"/>
      <c r="Y3773" s="417"/>
      <c r="Z3773" s="415"/>
      <c r="AA3773" s="417"/>
      <c r="AB3773" s="62"/>
      <c r="AC3773" s="62"/>
      <c r="AD3773" s="62"/>
      <c r="AE3773" s="62"/>
      <c r="AF3773" s="62"/>
      <c r="AG3773" s="62"/>
      <c r="AH3773" s="62"/>
    </row>
    <row r="3774" spans="14:34">
      <c r="N3774" s="415"/>
      <c r="O3774" s="417"/>
      <c r="P3774" s="415"/>
      <c r="Q3774" s="418"/>
      <c r="R3774" s="62"/>
      <c r="S3774" s="62"/>
      <c r="T3774" s="62"/>
      <c r="U3774" s="62"/>
      <c r="V3774" s="417"/>
      <c r="W3774" s="62"/>
      <c r="X3774" s="415"/>
      <c r="Y3774" s="417"/>
      <c r="Z3774" s="415"/>
      <c r="AA3774" s="417"/>
      <c r="AB3774" s="62"/>
      <c r="AC3774" s="62"/>
      <c r="AD3774" s="62"/>
      <c r="AE3774" s="62"/>
      <c r="AF3774" s="62"/>
      <c r="AG3774" s="62"/>
      <c r="AH3774" s="62"/>
    </row>
    <row r="3775" spans="14:34">
      <c r="N3775" s="415"/>
      <c r="O3775" s="417"/>
      <c r="P3775" s="415"/>
      <c r="Q3775" s="418"/>
      <c r="R3775" s="62"/>
      <c r="S3775" s="62"/>
      <c r="T3775" s="62"/>
      <c r="U3775" s="62"/>
      <c r="V3775" s="417"/>
      <c r="W3775" s="62"/>
      <c r="X3775" s="415"/>
      <c r="Y3775" s="417"/>
      <c r="Z3775" s="415"/>
      <c r="AA3775" s="417"/>
      <c r="AB3775" s="62"/>
      <c r="AC3775" s="62"/>
      <c r="AD3775" s="62"/>
      <c r="AE3775" s="62"/>
      <c r="AF3775" s="62"/>
      <c r="AG3775" s="62"/>
      <c r="AH3775" s="62"/>
    </row>
    <row r="3776" spans="14:34">
      <c r="N3776" s="415"/>
      <c r="O3776" s="417"/>
      <c r="P3776" s="415"/>
      <c r="Q3776" s="418"/>
      <c r="R3776" s="62"/>
      <c r="S3776" s="62"/>
      <c r="T3776" s="62"/>
      <c r="U3776" s="62"/>
      <c r="V3776" s="417"/>
      <c r="W3776" s="62"/>
      <c r="X3776" s="415"/>
      <c r="Y3776" s="417"/>
      <c r="Z3776" s="415"/>
      <c r="AA3776" s="417"/>
      <c r="AB3776" s="62"/>
      <c r="AC3776" s="62"/>
      <c r="AD3776" s="62"/>
      <c r="AE3776" s="62"/>
      <c r="AF3776" s="62"/>
      <c r="AG3776" s="62"/>
      <c r="AH3776" s="62"/>
    </row>
    <row r="3777" spans="14:34">
      <c r="N3777" s="415"/>
      <c r="O3777" s="417"/>
      <c r="P3777" s="415"/>
      <c r="Q3777" s="418"/>
      <c r="R3777" s="62"/>
      <c r="S3777" s="62"/>
      <c r="T3777" s="62"/>
      <c r="U3777" s="62"/>
      <c r="V3777" s="417"/>
      <c r="W3777" s="62"/>
      <c r="X3777" s="415"/>
      <c r="Y3777" s="417"/>
      <c r="Z3777" s="415"/>
      <c r="AA3777" s="417"/>
      <c r="AB3777" s="62"/>
      <c r="AC3777" s="62"/>
      <c r="AD3777" s="62"/>
      <c r="AE3777" s="62"/>
      <c r="AF3777" s="62"/>
      <c r="AG3777" s="62"/>
      <c r="AH3777" s="62"/>
    </row>
    <row r="3778" spans="14:34">
      <c r="N3778" s="415"/>
      <c r="O3778" s="417"/>
      <c r="P3778" s="415"/>
      <c r="Q3778" s="418"/>
      <c r="R3778" s="62"/>
      <c r="S3778" s="62"/>
      <c r="T3778" s="62"/>
      <c r="U3778" s="62"/>
      <c r="V3778" s="417"/>
      <c r="W3778" s="62"/>
      <c r="X3778" s="415"/>
      <c r="Y3778" s="417"/>
      <c r="Z3778" s="415"/>
      <c r="AA3778" s="417"/>
      <c r="AB3778" s="62"/>
      <c r="AC3778" s="62"/>
      <c r="AD3778" s="62"/>
      <c r="AE3778" s="62"/>
      <c r="AF3778" s="62"/>
      <c r="AG3778" s="62"/>
      <c r="AH3778" s="62"/>
    </row>
    <row r="3779" spans="14:34">
      <c r="N3779" s="415"/>
      <c r="O3779" s="417"/>
      <c r="P3779" s="415"/>
      <c r="Q3779" s="418"/>
      <c r="R3779" s="62"/>
      <c r="S3779" s="62"/>
      <c r="T3779" s="62"/>
      <c r="U3779" s="62"/>
      <c r="V3779" s="417"/>
      <c r="W3779" s="62"/>
      <c r="X3779" s="415"/>
      <c r="Y3779" s="417"/>
      <c r="Z3779" s="415"/>
      <c r="AA3779" s="417"/>
      <c r="AB3779" s="62"/>
      <c r="AC3779" s="62"/>
      <c r="AD3779" s="62"/>
      <c r="AE3779" s="62"/>
      <c r="AF3779" s="62"/>
      <c r="AG3779" s="62"/>
      <c r="AH3779" s="62"/>
    </row>
    <row r="3780" spans="14:34">
      <c r="N3780" s="415"/>
      <c r="O3780" s="417"/>
      <c r="P3780" s="415"/>
      <c r="Q3780" s="418"/>
      <c r="R3780" s="62"/>
      <c r="S3780" s="62"/>
      <c r="T3780" s="62"/>
      <c r="U3780" s="62"/>
      <c r="V3780" s="417"/>
      <c r="W3780" s="62"/>
      <c r="X3780" s="415"/>
      <c r="Y3780" s="417"/>
      <c r="Z3780" s="415"/>
      <c r="AA3780" s="417"/>
      <c r="AB3780" s="62"/>
      <c r="AC3780" s="62"/>
      <c r="AD3780" s="62"/>
      <c r="AE3780" s="62"/>
      <c r="AF3780" s="62"/>
      <c r="AG3780" s="62"/>
      <c r="AH3780" s="62"/>
    </row>
    <row r="3781" spans="14:34">
      <c r="N3781" s="415"/>
      <c r="O3781" s="417"/>
      <c r="P3781" s="415"/>
      <c r="Q3781" s="418"/>
      <c r="R3781" s="62"/>
      <c r="S3781" s="62"/>
      <c r="T3781" s="62"/>
      <c r="U3781" s="62"/>
      <c r="V3781" s="417"/>
      <c r="W3781" s="62"/>
      <c r="X3781" s="415"/>
      <c r="Y3781" s="417"/>
      <c r="Z3781" s="415"/>
      <c r="AA3781" s="417"/>
      <c r="AB3781" s="62"/>
      <c r="AC3781" s="62"/>
      <c r="AD3781" s="62"/>
      <c r="AE3781" s="62"/>
      <c r="AF3781" s="62"/>
      <c r="AG3781" s="62"/>
      <c r="AH3781" s="62"/>
    </row>
    <row r="3782" spans="14:34">
      <c r="N3782" s="415"/>
      <c r="O3782" s="417"/>
      <c r="P3782" s="415"/>
      <c r="Q3782" s="418"/>
      <c r="R3782" s="62"/>
      <c r="S3782" s="62"/>
      <c r="T3782" s="62"/>
      <c r="U3782" s="62"/>
      <c r="V3782" s="417"/>
      <c r="W3782" s="62"/>
      <c r="X3782" s="415"/>
      <c r="Y3782" s="417"/>
      <c r="Z3782" s="415"/>
      <c r="AA3782" s="417"/>
      <c r="AB3782" s="62"/>
      <c r="AC3782" s="62"/>
      <c r="AD3782" s="62"/>
      <c r="AE3782" s="62"/>
      <c r="AF3782" s="62"/>
      <c r="AG3782" s="62"/>
      <c r="AH3782" s="62"/>
    </row>
    <row r="3783" spans="14:34">
      <c r="N3783" s="415"/>
      <c r="O3783" s="417"/>
      <c r="P3783" s="415"/>
      <c r="Q3783" s="418"/>
      <c r="R3783" s="62"/>
      <c r="S3783" s="62"/>
      <c r="T3783" s="62"/>
      <c r="U3783" s="62"/>
      <c r="V3783" s="417"/>
      <c r="W3783" s="62"/>
      <c r="X3783" s="415"/>
      <c r="Y3783" s="417"/>
      <c r="Z3783" s="415"/>
      <c r="AA3783" s="417"/>
      <c r="AB3783" s="62"/>
      <c r="AC3783" s="62"/>
      <c r="AD3783" s="62"/>
      <c r="AE3783" s="62"/>
      <c r="AF3783" s="62"/>
      <c r="AG3783" s="62"/>
      <c r="AH3783" s="62"/>
    </row>
    <row r="3784" spans="14:34">
      <c r="N3784" s="415"/>
      <c r="O3784" s="417"/>
      <c r="P3784" s="415"/>
      <c r="Q3784" s="418"/>
      <c r="R3784" s="62"/>
      <c r="S3784" s="62"/>
      <c r="T3784" s="62"/>
      <c r="U3784" s="62"/>
      <c r="V3784" s="417"/>
      <c r="W3784" s="62"/>
      <c r="X3784" s="415"/>
      <c r="Y3784" s="417"/>
      <c r="Z3784" s="415"/>
      <c r="AA3784" s="417"/>
      <c r="AB3784" s="62"/>
      <c r="AC3784" s="62"/>
      <c r="AD3784" s="62"/>
      <c r="AE3784" s="62"/>
      <c r="AF3784" s="62"/>
      <c r="AG3784" s="62"/>
      <c r="AH3784" s="62"/>
    </row>
    <row r="3785" spans="14:34">
      <c r="N3785" s="415"/>
      <c r="O3785" s="417"/>
      <c r="P3785" s="415"/>
      <c r="Q3785" s="418"/>
      <c r="R3785" s="62"/>
      <c r="S3785" s="62"/>
      <c r="T3785" s="62"/>
      <c r="U3785" s="62"/>
      <c r="V3785" s="417"/>
      <c r="W3785" s="62"/>
      <c r="X3785" s="415"/>
      <c r="Y3785" s="417"/>
      <c r="Z3785" s="415"/>
      <c r="AA3785" s="417"/>
      <c r="AB3785" s="62"/>
      <c r="AC3785" s="62"/>
      <c r="AD3785" s="62"/>
      <c r="AE3785" s="62"/>
      <c r="AF3785" s="62"/>
      <c r="AG3785" s="62"/>
      <c r="AH3785" s="62"/>
    </row>
    <row r="3786" spans="14:34">
      <c r="N3786" s="415"/>
      <c r="O3786" s="417"/>
      <c r="P3786" s="415"/>
      <c r="Q3786" s="418"/>
      <c r="R3786" s="62"/>
      <c r="S3786" s="62"/>
      <c r="T3786" s="62"/>
      <c r="U3786" s="62"/>
      <c r="V3786" s="417"/>
      <c r="W3786" s="62"/>
      <c r="X3786" s="415"/>
      <c r="Y3786" s="417"/>
      <c r="Z3786" s="415"/>
      <c r="AA3786" s="417"/>
      <c r="AB3786" s="62"/>
      <c r="AC3786" s="62"/>
      <c r="AD3786" s="62"/>
      <c r="AE3786" s="62"/>
      <c r="AF3786" s="62"/>
      <c r="AG3786" s="62"/>
      <c r="AH3786" s="62"/>
    </row>
    <row r="3787" spans="14:34">
      <c r="N3787" s="415"/>
      <c r="O3787" s="417"/>
      <c r="P3787" s="415"/>
      <c r="Q3787" s="418"/>
      <c r="R3787" s="62"/>
      <c r="S3787" s="62"/>
      <c r="T3787" s="62"/>
      <c r="U3787" s="62"/>
      <c r="V3787" s="417"/>
      <c r="W3787" s="62"/>
      <c r="X3787" s="415"/>
      <c r="Y3787" s="417"/>
      <c r="Z3787" s="415"/>
      <c r="AA3787" s="417"/>
      <c r="AB3787" s="62"/>
      <c r="AC3787" s="62"/>
      <c r="AD3787" s="62"/>
      <c r="AE3787" s="62"/>
      <c r="AF3787" s="62"/>
      <c r="AG3787" s="62"/>
      <c r="AH3787" s="62"/>
    </row>
    <row r="3788" spans="14:34">
      <c r="N3788" s="415"/>
      <c r="O3788" s="417"/>
      <c r="P3788" s="415"/>
      <c r="Q3788" s="418"/>
      <c r="R3788" s="62"/>
      <c r="S3788" s="62"/>
      <c r="T3788" s="62"/>
      <c r="U3788" s="62"/>
      <c r="V3788" s="417"/>
      <c r="W3788" s="62"/>
      <c r="X3788" s="415"/>
      <c r="Y3788" s="417"/>
      <c r="Z3788" s="415"/>
      <c r="AA3788" s="417"/>
      <c r="AB3788" s="62"/>
      <c r="AC3788" s="62"/>
      <c r="AD3788" s="62"/>
      <c r="AE3788" s="62"/>
      <c r="AF3788" s="62"/>
      <c r="AG3788" s="62"/>
      <c r="AH3788" s="62"/>
    </row>
    <row r="3789" spans="14:34">
      <c r="N3789" s="415"/>
      <c r="O3789" s="417"/>
      <c r="P3789" s="415"/>
      <c r="Q3789" s="418"/>
      <c r="R3789" s="62"/>
      <c r="S3789" s="62"/>
      <c r="T3789" s="62"/>
      <c r="U3789" s="62"/>
      <c r="V3789" s="417"/>
      <c r="W3789" s="62"/>
      <c r="X3789" s="415"/>
      <c r="Y3789" s="417"/>
      <c r="Z3789" s="415"/>
      <c r="AA3789" s="417"/>
      <c r="AB3789" s="62"/>
      <c r="AC3789" s="62"/>
      <c r="AD3789" s="62"/>
      <c r="AE3789" s="62"/>
      <c r="AF3789" s="62"/>
      <c r="AG3789" s="62"/>
      <c r="AH3789" s="62"/>
    </row>
    <row r="3790" spans="14:34">
      <c r="N3790" s="415"/>
      <c r="O3790" s="417"/>
      <c r="P3790" s="415"/>
      <c r="Q3790" s="418"/>
      <c r="R3790" s="62"/>
      <c r="S3790" s="62"/>
      <c r="T3790" s="62"/>
      <c r="U3790" s="62"/>
      <c r="V3790" s="417"/>
      <c r="W3790" s="62"/>
      <c r="X3790" s="415"/>
      <c r="Y3790" s="417"/>
      <c r="Z3790" s="415"/>
      <c r="AA3790" s="417"/>
      <c r="AB3790" s="62"/>
      <c r="AC3790" s="62"/>
      <c r="AD3790" s="62"/>
      <c r="AE3790" s="62"/>
      <c r="AF3790" s="62"/>
      <c r="AG3790" s="62"/>
      <c r="AH3790" s="62"/>
    </row>
    <row r="3791" spans="14:34">
      <c r="N3791" s="415"/>
      <c r="O3791" s="417"/>
      <c r="P3791" s="415"/>
      <c r="Q3791" s="418"/>
      <c r="R3791" s="62"/>
      <c r="S3791" s="62"/>
      <c r="T3791" s="62"/>
      <c r="U3791" s="62"/>
      <c r="V3791" s="417"/>
      <c r="W3791" s="62"/>
      <c r="X3791" s="415"/>
      <c r="Y3791" s="417"/>
      <c r="Z3791" s="415"/>
      <c r="AA3791" s="417"/>
      <c r="AB3791" s="62"/>
      <c r="AC3791" s="62"/>
      <c r="AD3791" s="62"/>
      <c r="AE3791" s="62"/>
      <c r="AF3791" s="62"/>
      <c r="AG3791" s="62"/>
      <c r="AH3791" s="62"/>
    </row>
    <row r="3792" spans="14:34">
      <c r="N3792" s="415"/>
      <c r="O3792" s="417"/>
      <c r="P3792" s="415"/>
      <c r="Q3792" s="418"/>
      <c r="R3792" s="62"/>
      <c r="S3792" s="62"/>
      <c r="T3792" s="62"/>
      <c r="U3792" s="62"/>
      <c r="V3792" s="417"/>
      <c r="W3792" s="62"/>
      <c r="X3792" s="415"/>
      <c r="Y3792" s="417"/>
      <c r="Z3792" s="415"/>
      <c r="AA3792" s="417"/>
      <c r="AB3792" s="62"/>
      <c r="AC3792" s="62"/>
      <c r="AD3792" s="62"/>
      <c r="AE3792" s="62"/>
      <c r="AF3792" s="62"/>
      <c r="AG3792" s="62"/>
      <c r="AH3792" s="62"/>
    </row>
    <row r="3793" spans="14:34">
      <c r="N3793" s="415"/>
      <c r="O3793" s="417"/>
      <c r="P3793" s="415"/>
      <c r="Q3793" s="418"/>
      <c r="R3793" s="62"/>
      <c r="S3793" s="62"/>
      <c r="T3793" s="62"/>
      <c r="U3793" s="62"/>
      <c r="V3793" s="417"/>
      <c r="W3793" s="62"/>
      <c r="X3793" s="415"/>
      <c r="Y3793" s="417"/>
      <c r="Z3793" s="415"/>
      <c r="AA3793" s="417"/>
      <c r="AB3793" s="62"/>
      <c r="AC3793" s="62"/>
      <c r="AD3793" s="62"/>
      <c r="AE3793" s="62"/>
      <c r="AF3793" s="62"/>
      <c r="AG3793" s="62"/>
      <c r="AH3793" s="62"/>
    </row>
    <row r="3794" spans="14:34">
      <c r="N3794" s="415"/>
      <c r="O3794" s="417"/>
      <c r="P3794" s="415"/>
      <c r="Q3794" s="418"/>
      <c r="R3794" s="62"/>
      <c r="S3794" s="62"/>
      <c r="T3794" s="62"/>
      <c r="U3794" s="62"/>
      <c r="V3794" s="417"/>
      <c r="W3794" s="62"/>
      <c r="X3794" s="415"/>
      <c r="Y3794" s="417"/>
      <c r="Z3794" s="415"/>
      <c r="AA3794" s="417"/>
      <c r="AB3794" s="62"/>
      <c r="AC3794" s="62"/>
      <c r="AD3794" s="62"/>
      <c r="AE3794" s="62"/>
      <c r="AF3794" s="62"/>
      <c r="AG3794" s="62"/>
      <c r="AH3794" s="62"/>
    </row>
    <row r="3795" spans="14:34">
      <c r="N3795" s="415"/>
      <c r="O3795" s="417"/>
      <c r="P3795" s="415"/>
      <c r="Q3795" s="418"/>
      <c r="R3795" s="62"/>
      <c r="S3795" s="62"/>
      <c r="T3795" s="62"/>
      <c r="U3795" s="62"/>
      <c r="V3795" s="417"/>
      <c r="W3795" s="62"/>
      <c r="X3795" s="415"/>
      <c r="Y3795" s="417"/>
      <c r="Z3795" s="415"/>
      <c r="AA3795" s="417"/>
      <c r="AB3795" s="62"/>
      <c r="AC3795" s="62"/>
      <c r="AD3795" s="62"/>
      <c r="AE3795" s="62"/>
      <c r="AF3795" s="62"/>
      <c r="AG3795" s="62"/>
      <c r="AH3795" s="62"/>
    </row>
    <row r="3796" spans="14:34">
      <c r="N3796" s="415"/>
      <c r="O3796" s="417"/>
      <c r="P3796" s="415"/>
      <c r="Q3796" s="418"/>
      <c r="R3796" s="62"/>
      <c r="S3796" s="62"/>
      <c r="T3796" s="62"/>
      <c r="U3796" s="62"/>
      <c r="V3796" s="417"/>
      <c r="W3796" s="62"/>
      <c r="X3796" s="415"/>
      <c r="Y3796" s="417"/>
      <c r="Z3796" s="415"/>
      <c r="AA3796" s="417"/>
      <c r="AB3796" s="62"/>
      <c r="AC3796" s="62"/>
      <c r="AD3796" s="62"/>
      <c r="AE3796" s="62"/>
      <c r="AF3796" s="62"/>
      <c r="AG3796" s="62"/>
      <c r="AH3796" s="62"/>
    </row>
    <row r="3797" spans="14:34">
      <c r="N3797" s="415"/>
      <c r="O3797" s="417"/>
      <c r="P3797" s="415"/>
      <c r="Q3797" s="418"/>
      <c r="R3797" s="62"/>
      <c r="S3797" s="62"/>
      <c r="T3797" s="62"/>
      <c r="U3797" s="62"/>
      <c r="V3797" s="417"/>
      <c r="W3797" s="62"/>
      <c r="X3797" s="415"/>
      <c r="Y3797" s="417"/>
      <c r="Z3797" s="415"/>
      <c r="AA3797" s="417"/>
      <c r="AB3797" s="62"/>
      <c r="AC3797" s="62"/>
      <c r="AD3797" s="62"/>
      <c r="AE3797" s="62"/>
      <c r="AF3797" s="62"/>
      <c r="AG3797" s="62"/>
      <c r="AH3797" s="62"/>
    </row>
    <row r="3798" spans="14:34">
      <c r="N3798" s="415"/>
      <c r="O3798" s="417"/>
      <c r="P3798" s="415"/>
      <c r="Q3798" s="418"/>
      <c r="R3798" s="62"/>
      <c r="S3798" s="62"/>
      <c r="T3798" s="62"/>
      <c r="U3798" s="62"/>
      <c r="V3798" s="417"/>
      <c r="W3798" s="62"/>
      <c r="X3798" s="415"/>
      <c r="Y3798" s="417"/>
      <c r="Z3798" s="415"/>
      <c r="AA3798" s="417"/>
      <c r="AB3798" s="62"/>
      <c r="AC3798" s="62"/>
      <c r="AD3798" s="62"/>
      <c r="AE3798" s="62"/>
      <c r="AF3798" s="62"/>
      <c r="AG3798" s="62"/>
      <c r="AH3798" s="62"/>
    </row>
    <row r="3799" spans="14:34">
      <c r="N3799" s="415"/>
      <c r="O3799" s="417"/>
      <c r="P3799" s="415"/>
      <c r="Q3799" s="418"/>
      <c r="R3799" s="62"/>
      <c r="S3799" s="62"/>
      <c r="T3799" s="62"/>
      <c r="U3799" s="62"/>
      <c r="V3799" s="417"/>
      <c r="W3799" s="62"/>
      <c r="X3799" s="415"/>
      <c r="Y3799" s="417"/>
      <c r="Z3799" s="415"/>
      <c r="AA3799" s="417"/>
      <c r="AB3799" s="62"/>
      <c r="AC3799" s="62"/>
      <c r="AD3799" s="62"/>
      <c r="AE3799" s="62"/>
      <c r="AF3799" s="62"/>
      <c r="AG3799" s="62"/>
      <c r="AH3799" s="62"/>
    </row>
    <row r="3800" spans="14:34">
      <c r="N3800" s="415"/>
      <c r="O3800" s="417"/>
      <c r="P3800" s="415"/>
      <c r="Q3800" s="418"/>
      <c r="R3800" s="62"/>
      <c r="S3800" s="62"/>
      <c r="T3800" s="62"/>
      <c r="U3800" s="62"/>
      <c r="V3800" s="417"/>
      <c r="W3800" s="62"/>
      <c r="X3800" s="415"/>
      <c r="Y3800" s="417"/>
      <c r="Z3800" s="415"/>
      <c r="AA3800" s="417"/>
      <c r="AB3800" s="62"/>
      <c r="AC3800" s="62"/>
      <c r="AD3800" s="62"/>
      <c r="AE3800" s="62"/>
      <c r="AF3800" s="62"/>
      <c r="AG3800" s="62"/>
      <c r="AH3800" s="62"/>
    </row>
    <row r="3801" spans="14:34">
      <c r="N3801" s="415"/>
      <c r="O3801" s="417"/>
      <c r="P3801" s="415"/>
      <c r="Q3801" s="418"/>
      <c r="R3801" s="62"/>
      <c r="S3801" s="62"/>
      <c r="T3801" s="62"/>
      <c r="U3801" s="62"/>
      <c r="V3801" s="417"/>
      <c r="W3801" s="62"/>
      <c r="X3801" s="415"/>
      <c r="Y3801" s="417"/>
      <c r="Z3801" s="415"/>
      <c r="AA3801" s="417"/>
      <c r="AB3801" s="62"/>
      <c r="AC3801" s="62"/>
      <c r="AD3801" s="62"/>
      <c r="AE3801" s="62"/>
      <c r="AF3801" s="62"/>
      <c r="AG3801" s="62"/>
      <c r="AH3801" s="62"/>
    </row>
    <row r="3802" spans="14:34">
      <c r="N3802" s="415"/>
      <c r="O3802" s="417"/>
      <c r="P3802" s="415"/>
      <c r="Q3802" s="418"/>
      <c r="R3802" s="62"/>
      <c r="S3802" s="62"/>
      <c r="T3802" s="62"/>
      <c r="U3802" s="62"/>
      <c r="V3802" s="417"/>
      <c r="W3802" s="62"/>
      <c r="X3802" s="415"/>
      <c r="Y3802" s="417"/>
      <c r="Z3802" s="415"/>
      <c r="AA3802" s="417"/>
      <c r="AB3802" s="62"/>
      <c r="AC3802" s="62"/>
      <c r="AD3802" s="62"/>
      <c r="AE3802" s="62"/>
      <c r="AF3802" s="62"/>
      <c r="AG3802" s="62"/>
      <c r="AH3802" s="62"/>
    </row>
    <row r="3803" spans="14:34">
      <c r="N3803" s="415"/>
      <c r="O3803" s="417"/>
      <c r="P3803" s="415"/>
      <c r="Q3803" s="418"/>
      <c r="R3803" s="62"/>
      <c r="S3803" s="62"/>
      <c r="T3803" s="62"/>
      <c r="U3803" s="62"/>
      <c r="V3803" s="417"/>
      <c r="W3803" s="62"/>
      <c r="X3803" s="415"/>
      <c r="Y3803" s="417"/>
      <c r="Z3803" s="415"/>
      <c r="AA3803" s="417"/>
      <c r="AB3803" s="62"/>
      <c r="AC3803" s="62"/>
      <c r="AD3803" s="62"/>
      <c r="AE3803" s="62"/>
      <c r="AF3803" s="62"/>
      <c r="AG3803" s="62"/>
      <c r="AH3803" s="62"/>
    </row>
    <row r="3804" spans="14:34">
      <c r="N3804" s="415"/>
      <c r="O3804" s="417"/>
      <c r="P3804" s="415"/>
      <c r="Q3804" s="418"/>
      <c r="R3804" s="62"/>
      <c r="S3804" s="62"/>
      <c r="T3804" s="62"/>
      <c r="U3804" s="62"/>
      <c r="V3804" s="417"/>
      <c r="W3804" s="62"/>
      <c r="X3804" s="415"/>
      <c r="Y3804" s="417"/>
      <c r="Z3804" s="415"/>
      <c r="AA3804" s="417"/>
      <c r="AB3804" s="62"/>
      <c r="AC3804" s="62"/>
      <c r="AD3804" s="62"/>
      <c r="AE3804" s="62"/>
      <c r="AF3804" s="62"/>
      <c r="AG3804" s="62"/>
      <c r="AH3804" s="62"/>
    </row>
    <row r="3805" spans="14:34">
      <c r="N3805" s="415"/>
      <c r="O3805" s="417"/>
      <c r="P3805" s="415"/>
      <c r="Q3805" s="418"/>
      <c r="R3805" s="62"/>
      <c r="S3805" s="62"/>
      <c r="T3805" s="62"/>
      <c r="U3805" s="62"/>
      <c r="V3805" s="417"/>
      <c r="W3805" s="62"/>
      <c r="X3805" s="415"/>
      <c r="Y3805" s="417"/>
      <c r="Z3805" s="415"/>
      <c r="AA3805" s="417"/>
      <c r="AB3805" s="62"/>
      <c r="AC3805" s="62"/>
      <c r="AD3805" s="62"/>
      <c r="AE3805" s="62"/>
      <c r="AF3805" s="62"/>
      <c r="AG3805" s="62"/>
      <c r="AH3805" s="62"/>
    </row>
    <row r="3806" spans="14:34">
      <c r="N3806" s="415"/>
      <c r="O3806" s="417"/>
      <c r="P3806" s="415"/>
      <c r="Q3806" s="418"/>
      <c r="R3806" s="62"/>
      <c r="S3806" s="62"/>
      <c r="T3806" s="62"/>
      <c r="U3806" s="62"/>
      <c r="V3806" s="417"/>
      <c r="W3806" s="62"/>
      <c r="X3806" s="415"/>
      <c r="Y3806" s="417"/>
      <c r="Z3806" s="415"/>
      <c r="AA3806" s="417"/>
      <c r="AB3806" s="62"/>
      <c r="AC3806" s="62"/>
      <c r="AD3806" s="62"/>
      <c r="AE3806" s="62"/>
      <c r="AF3806" s="62"/>
      <c r="AG3806" s="62"/>
      <c r="AH3806" s="62"/>
    </row>
    <row r="3807" spans="14:34">
      <c r="N3807" s="415"/>
      <c r="O3807" s="417"/>
      <c r="P3807" s="415"/>
      <c r="Q3807" s="418"/>
      <c r="R3807" s="62"/>
      <c r="S3807" s="62"/>
      <c r="T3807" s="62"/>
      <c r="U3807" s="62"/>
      <c r="V3807" s="417"/>
      <c r="W3807" s="62"/>
      <c r="X3807" s="415"/>
      <c r="Y3807" s="417"/>
      <c r="Z3807" s="415"/>
      <c r="AA3807" s="417"/>
      <c r="AB3807" s="62"/>
      <c r="AC3807" s="62"/>
      <c r="AD3807" s="62"/>
      <c r="AE3807" s="62"/>
      <c r="AF3807" s="62"/>
      <c r="AG3807" s="62"/>
      <c r="AH3807" s="62"/>
    </row>
    <row r="3808" spans="14:34">
      <c r="N3808" s="415"/>
      <c r="O3808" s="417"/>
      <c r="P3808" s="415"/>
      <c r="Q3808" s="418"/>
      <c r="R3808" s="62"/>
      <c r="S3808" s="62"/>
      <c r="T3808" s="62"/>
      <c r="U3808" s="62"/>
      <c r="V3808" s="417"/>
      <c r="W3808" s="62"/>
      <c r="X3808" s="415"/>
      <c r="Y3808" s="417"/>
      <c r="Z3808" s="415"/>
      <c r="AA3808" s="417"/>
      <c r="AB3808" s="62"/>
      <c r="AC3808" s="62"/>
      <c r="AD3808" s="62"/>
      <c r="AE3808" s="62"/>
      <c r="AF3808" s="62"/>
      <c r="AG3808" s="62"/>
      <c r="AH3808" s="62"/>
    </row>
    <row r="3809" spans="14:34">
      <c r="N3809" s="415"/>
      <c r="O3809" s="417"/>
      <c r="P3809" s="415"/>
      <c r="Q3809" s="418"/>
      <c r="R3809" s="62"/>
      <c r="S3809" s="62"/>
      <c r="T3809" s="62"/>
      <c r="U3809" s="62"/>
      <c r="V3809" s="417"/>
      <c r="W3809" s="62"/>
      <c r="X3809" s="415"/>
      <c r="Y3809" s="417"/>
      <c r="Z3809" s="415"/>
      <c r="AA3809" s="417"/>
      <c r="AB3809" s="62"/>
      <c r="AC3809" s="62"/>
      <c r="AD3809" s="62"/>
      <c r="AE3809" s="62"/>
      <c r="AF3809" s="62"/>
      <c r="AG3809" s="62"/>
      <c r="AH3809" s="62"/>
    </row>
    <row r="3810" spans="14:34">
      <c r="N3810" s="415"/>
      <c r="O3810" s="417"/>
      <c r="P3810" s="415"/>
      <c r="Q3810" s="418"/>
      <c r="R3810" s="62"/>
      <c r="S3810" s="62"/>
      <c r="T3810" s="62"/>
      <c r="U3810" s="62"/>
      <c r="V3810" s="417"/>
      <c r="W3810" s="62"/>
      <c r="X3810" s="415"/>
      <c r="Y3810" s="417"/>
      <c r="Z3810" s="415"/>
      <c r="AA3810" s="417"/>
      <c r="AB3810" s="62"/>
      <c r="AC3810" s="62"/>
      <c r="AD3810" s="62"/>
      <c r="AE3810" s="62"/>
      <c r="AF3810" s="62"/>
      <c r="AG3810" s="62"/>
      <c r="AH3810" s="62"/>
    </row>
    <row r="3811" spans="14:34">
      <c r="N3811" s="415"/>
      <c r="O3811" s="417"/>
      <c r="P3811" s="415"/>
      <c r="Q3811" s="418"/>
      <c r="R3811" s="62"/>
      <c r="S3811" s="62"/>
      <c r="T3811" s="62"/>
      <c r="U3811" s="62"/>
      <c r="V3811" s="417"/>
      <c r="W3811" s="62"/>
      <c r="X3811" s="415"/>
      <c r="Y3811" s="417"/>
      <c r="Z3811" s="415"/>
      <c r="AA3811" s="417"/>
      <c r="AB3811" s="62"/>
      <c r="AC3811" s="62"/>
      <c r="AD3811" s="62"/>
      <c r="AE3811" s="62"/>
      <c r="AF3811" s="62"/>
      <c r="AG3811" s="62"/>
      <c r="AH3811" s="62"/>
    </row>
    <row r="3812" spans="14:34">
      <c r="N3812" s="415"/>
      <c r="O3812" s="417"/>
      <c r="P3812" s="415"/>
      <c r="Q3812" s="418"/>
      <c r="R3812" s="62"/>
      <c r="S3812" s="62"/>
      <c r="T3812" s="62"/>
      <c r="U3812" s="62"/>
      <c r="V3812" s="417"/>
      <c r="W3812" s="62"/>
      <c r="X3812" s="415"/>
      <c r="Y3812" s="417"/>
      <c r="Z3812" s="415"/>
      <c r="AA3812" s="417"/>
      <c r="AB3812" s="62"/>
      <c r="AC3812" s="62"/>
      <c r="AD3812" s="62"/>
      <c r="AE3812" s="62"/>
      <c r="AF3812" s="62"/>
      <c r="AG3812" s="62"/>
      <c r="AH3812" s="62"/>
    </row>
    <row r="3813" spans="14:34">
      <c r="N3813" s="415"/>
      <c r="O3813" s="417"/>
      <c r="P3813" s="415"/>
      <c r="Q3813" s="418"/>
      <c r="R3813" s="62"/>
      <c r="S3813" s="62"/>
      <c r="T3813" s="62"/>
      <c r="U3813" s="62"/>
      <c r="V3813" s="417"/>
      <c r="W3813" s="62"/>
      <c r="X3813" s="415"/>
      <c r="Y3813" s="417"/>
      <c r="Z3813" s="415"/>
      <c r="AA3813" s="417"/>
      <c r="AB3813" s="62"/>
      <c r="AC3813" s="62"/>
      <c r="AD3813" s="62"/>
      <c r="AE3813" s="62"/>
      <c r="AF3813" s="62"/>
      <c r="AG3813" s="62"/>
      <c r="AH3813" s="62"/>
    </row>
    <row r="3814" spans="14:34">
      <c r="N3814" s="415"/>
      <c r="O3814" s="417"/>
      <c r="P3814" s="415"/>
      <c r="Q3814" s="418"/>
      <c r="R3814" s="62"/>
      <c r="S3814" s="62"/>
      <c r="T3814" s="62"/>
      <c r="U3814" s="62"/>
      <c r="V3814" s="417"/>
      <c r="W3814" s="62"/>
      <c r="X3814" s="415"/>
      <c r="Y3814" s="417"/>
      <c r="Z3814" s="415"/>
      <c r="AA3814" s="417"/>
      <c r="AB3814" s="62"/>
      <c r="AC3814" s="62"/>
      <c r="AD3814" s="62"/>
      <c r="AE3814" s="62"/>
      <c r="AF3814" s="62"/>
      <c r="AG3814" s="62"/>
      <c r="AH3814" s="62"/>
    </row>
    <row r="3815" spans="14:34">
      <c r="N3815" s="415"/>
      <c r="O3815" s="417"/>
      <c r="P3815" s="415"/>
      <c r="Q3815" s="418"/>
      <c r="R3815" s="62"/>
      <c r="S3815" s="62"/>
      <c r="T3815" s="62"/>
      <c r="U3815" s="62"/>
      <c r="V3815" s="417"/>
      <c r="W3815" s="62"/>
      <c r="X3815" s="415"/>
      <c r="Y3815" s="417"/>
      <c r="Z3815" s="415"/>
      <c r="AA3815" s="417"/>
      <c r="AB3815" s="62"/>
      <c r="AC3815" s="62"/>
      <c r="AD3815" s="62"/>
      <c r="AE3815" s="62"/>
      <c r="AF3815" s="62"/>
      <c r="AG3815" s="62"/>
      <c r="AH3815" s="62"/>
    </row>
    <row r="3816" spans="14:34">
      <c r="N3816" s="415"/>
      <c r="O3816" s="417"/>
      <c r="P3816" s="415"/>
      <c r="Q3816" s="418"/>
      <c r="R3816" s="62"/>
      <c r="S3816" s="62"/>
      <c r="T3816" s="62"/>
      <c r="U3816" s="62"/>
      <c r="V3816" s="417"/>
      <c r="W3816" s="62"/>
      <c r="X3816" s="415"/>
      <c r="Y3816" s="417"/>
      <c r="Z3816" s="415"/>
      <c r="AA3816" s="417"/>
      <c r="AB3816" s="62"/>
      <c r="AC3816" s="62"/>
      <c r="AD3816" s="62"/>
      <c r="AE3816" s="62"/>
      <c r="AF3816" s="62"/>
      <c r="AG3816" s="62"/>
      <c r="AH3816" s="62"/>
    </row>
    <row r="3817" spans="14:34">
      <c r="N3817" s="415"/>
      <c r="O3817" s="417"/>
      <c r="P3817" s="415"/>
      <c r="Q3817" s="418"/>
      <c r="R3817" s="62"/>
      <c r="S3817" s="62"/>
      <c r="T3817" s="62"/>
      <c r="U3817" s="62"/>
      <c r="V3817" s="417"/>
      <c r="W3817" s="62"/>
      <c r="X3817" s="415"/>
      <c r="Y3817" s="417"/>
      <c r="Z3817" s="415"/>
      <c r="AA3817" s="417"/>
      <c r="AB3817" s="62"/>
      <c r="AC3817" s="62"/>
      <c r="AD3817" s="62"/>
      <c r="AE3817" s="62"/>
      <c r="AF3817" s="62"/>
      <c r="AG3817" s="62"/>
      <c r="AH3817" s="62"/>
    </row>
    <row r="3818" spans="14:34">
      <c r="N3818" s="415"/>
      <c r="O3818" s="417"/>
      <c r="P3818" s="415"/>
      <c r="Q3818" s="418"/>
      <c r="R3818" s="62"/>
      <c r="S3818" s="62"/>
      <c r="T3818" s="62"/>
      <c r="U3818" s="62"/>
      <c r="V3818" s="417"/>
      <c r="W3818" s="62"/>
      <c r="X3818" s="415"/>
      <c r="Y3818" s="417"/>
      <c r="Z3818" s="415"/>
      <c r="AA3818" s="417"/>
      <c r="AB3818" s="62"/>
      <c r="AC3818" s="62"/>
      <c r="AD3818" s="62"/>
      <c r="AE3818" s="62"/>
      <c r="AF3818" s="62"/>
      <c r="AG3818" s="62"/>
      <c r="AH3818" s="62"/>
    </row>
    <row r="3819" spans="14:34">
      <c r="N3819" s="415"/>
      <c r="O3819" s="417"/>
      <c r="P3819" s="415"/>
      <c r="Q3819" s="418"/>
      <c r="R3819" s="62"/>
      <c r="S3819" s="62"/>
      <c r="T3819" s="62"/>
      <c r="U3819" s="62"/>
      <c r="V3819" s="417"/>
      <c r="W3819" s="62"/>
      <c r="X3819" s="415"/>
      <c r="Y3819" s="417"/>
      <c r="Z3819" s="415"/>
      <c r="AA3819" s="417"/>
      <c r="AB3819" s="62"/>
      <c r="AC3819" s="62"/>
      <c r="AD3819" s="62"/>
      <c r="AE3819" s="62"/>
      <c r="AF3819" s="62"/>
      <c r="AG3819" s="62"/>
      <c r="AH3819" s="62"/>
    </row>
    <row r="3820" spans="14:34">
      <c r="N3820" s="415"/>
      <c r="O3820" s="417"/>
      <c r="P3820" s="415"/>
      <c r="Q3820" s="418"/>
      <c r="R3820" s="62"/>
      <c r="S3820" s="62"/>
      <c r="T3820" s="62"/>
      <c r="U3820" s="62"/>
      <c r="V3820" s="417"/>
      <c r="W3820" s="62"/>
      <c r="X3820" s="415"/>
      <c r="Y3820" s="417"/>
      <c r="Z3820" s="415"/>
      <c r="AA3820" s="417"/>
      <c r="AB3820" s="62"/>
      <c r="AC3820" s="62"/>
      <c r="AD3820" s="62"/>
      <c r="AE3820" s="62"/>
      <c r="AF3820" s="62"/>
      <c r="AG3820" s="62"/>
      <c r="AH3820" s="62"/>
    </row>
    <row r="3821" spans="14:34">
      <c r="N3821" s="415"/>
      <c r="O3821" s="417"/>
      <c r="P3821" s="415"/>
      <c r="Q3821" s="418"/>
      <c r="R3821" s="62"/>
      <c r="S3821" s="62"/>
      <c r="T3821" s="62"/>
      <c r="U3821" s="62"/>
      <c r="V3821" s="417"/>
      <c r="W3821" s="62"/>
      <c r="X3821" s="415"/>
      <c r="Y3821" s="417"/>
      <c r="Z3821" s="415"/>
      <c r="AA3821" s="417"/>
      <c r="AB3821" s="62"/>
      <c r="AC3821" s="62"/>
      <c r="AD3821" s="62"/>
      <c r="AE3821" s="62"/>
      <c r="AF3821" s="62"/>
      <c r="AG3821" s="62"/>
      <c r="AH3821" s="62"/>
    </row>
    <row r="3822" spans="14:34">
      <c r="N3822" s="415"/>
      <c r="O3822" s="417"/>
      <c r="P3822" s="415"/>
      <c r="Q3822" s="418"/>
      <c r="R3822" s="62"/>
      <c r="S3822" s="62"/>
      <c r="T3822" s="62"/>
      <c r="U3822" s="62"/>
      <c r="V3822" s="417"/>
      <c r="W3822" s="62"/>
      <c r="X3822" s="415"/>
      <c r="Y3822" s="417"/>
      <c r="Z3822" s="415"/>
      <c r="AA3822" s="417"/>
      <c r="AB3822" s="62"/>
      <c r="AC3822" s="62"/>
      <c r="AD3822" s="62"/>
      <c r="AE3822" s="62"/>
      <c r="AF3822" s="62"/>
      <c r="AG3822" s="62"/>
      <c r="AH3822" s="62"/>
    </row>
    <row r="3823" spans="14:34">
      <c r="N3823" s="415"/>
      <c r="O3823" s="417"/>
      <c r="P3823" s="415"/>
      <c r="Q3823" s="418"/>
      <c r="R3823" s="62"/>
      <c r="S3823" s="62"/>
      <c r="T3823" s="62"/>
      <c r="U3823" s="62"/>
      <c r="V3823" s="417"/>
      <c r="W3823" s="62"/>
      <c r="X3823" s="415"/>
      <c r="Y3823" s="417"/>
      <c r="Z3823" s="415"/>
      <c r="AA3823" s="417"/>
      <c r="AB3823" s="62"/>
      <c r="AC3823" s="62"/>
      <c r="AD3823" s="62"/>
      <c r="AE3823" s="62"/>
      <c r="AF3823" s="62"/>
      <c r="AG3823" s="62"/>
      <c r="AH3823" s="62"/>
    </row>
    <row r="3824" spans="14:34">
      <c r="N3824" s="415"/>
      <c r="O3824" s="417"/>
      <c r="P3824" s="415"/>
      <c r="Q3824" s="418"/>
      <c r="R3824" s="62"/>
      <c r="S3824" s="62"/>
      <c r="T3824" s="62"/>
      <c r="U3824" s="62"/>
      <c r="V3824" s="417"/>
      <c r="W3824" s="62"/>
      <c r="X3824" s="415"/>
      <c r="Y3824" s="417"/>
      <c r="Z3824" s="415"/>
      <c r="AA3824" s="417"/>
      <c r="AB3824" s="62"/>
      <c r="AC3824" s="62"/>
      <c r="AD3824" s="62"/>
      <c r="AE3824" s="62"/>
      <c r="AF3824" s="62"/>
      <c r="AG3824" s="62"/>
      <c r="AH3824" s="62"/>
    </row>
    <row r="3825" spans="14:34">
      <c r="N3825" s="415"/>
      <c r="O3825" s="417"/>
      <c r="P3825" s="415"/>
      <c r="Q3825" s="418"/>
      <c r="R3825" s="62"/>
      <c r="S3825" s="62"/>
      <c r="T3825" s="62"/>
      <c r="U3825" s="62"/>
      <c r="V3825" s="417"/>
      <c r="W3825" s="62"/>
      <c r="X3825" s="415"/>
      <c r="Y3825" s="417"/>
      <c r="Z3825" s="415"/>
      <c r="AA3825" s="417"/>
      <c r="AB3825" s="62"/>
      <c r="AC3825" s="62"/>
      <c r="AD3825" s="62"/>
      <c r="AE3825" s="62"/>
      <c r="AF3825" s="62"/>
      <c r="AG3825" s="62"/>
      <c r="AH3825" s="62"/>
    </row>
    <row r="3826" spans="14:34">
      <c r="N3826" s="415"/>
      <c r="O3826" s="417"/>
      <c r="P3826" s="415"/>
      <c r="Q3826" s="418"/>
      <c r="R3826" s="62"/>
      <c r="S3826" s="62"/>
      <c r="T3826" s="62"/>
      <c r="U3826" s="62"/>
      <c r="V3826" s="417"/>
      <c r="W3826" s="62"/>
      <c r="X3826" s="415"/>
      <c r="Y3826" s="417"/>
      <c r="Z3826" s="415"/>
      <c r="AA3826" s="417"/>
      <c r="AB3826" s="62"/>
      <c r="AC3826" s="62"/>
      <c r="AD3826" s="62"/>
      <c r="AE3826" s="62"/>
      <c r="AF3826" s="62"/>
      <c r="AG3826" s="62"/>
      <c r="AH3826" s="62"/>
    </row>
    <row r="3827" spans="14:34">
      <c r="N3827" s="415"/>
      <c r="O3827" s="417"/>
      <c r="P3827" s="415"/>
      <c r="Q3827" s="418"/>
      <c r="R3827" s="62"/>
      <c r="S3827" s="62"/>
      <c r="T3827" s="62"/>
      <c r="U3827" s="62"/>
      <c r="V3827" s="417"/>
      <c r="W3827" s="62"/>
      <c r="X3827" s="415"/>
      <c r="Y3827" s="417"/>
      <c r="Z3827" s="415"/>
      <c r="AA3827" s="417"/>
      <c r="AB3827" s="62"/>
      <c r="AC3827" s="62"/>
      <c r="AD3827" s="62"/>
      <c r="AE3827" s="62"/>
      <c r="AF3827" s="62"/>
      <c r="AG3827" s="62"/>
      <c r="AH3827" s="62"/>
    </row>
    <row r="3828" spans="14:34">
      <c r="N3828" s="415"/>
      <c r="O3828" s="417"/>
      <c r="P3828" s="415"/>
      <c r="Q3828" s="418"/>
      <c r="R3828" s="62"/>
      <c r="S3828" s="62"/>
      <c r="T3828" s="62"/>
      <c r="U3828" s="62"/>
      <c r="V3828" s="417"/>
      <c r="W3828" s="62"/>
      <c r="X3828" s="415"/>
      <c r="Y3828" s="417"/>
      <c r="Z3828" s="415"/>
      <c r="AA3828" s="417"/>
      <c r="AB3828" s="62"/>
      <c r="AC3828" s="62"/>
      <c r="AD3828" s="62"/>
      <c r="AE3828" s="62"/>
      <c r="AF3828" s="62"/>
      <c r="AG3828" s="62"/>
      <c r="AH3828" s="62"/>
    </row>
    <row r="3829" spans="14:34">
      <c r="N3829" s="415"/>
      <c r="O3829" s="417"/>
      <c r="P3829" s="415"/>
      <c r="Q3829" s="418"/>
      <c r="R3829" s="62"/>
      <c r="S3829" s="62"/>
      <c r="T3829" s="62"/>
      <c r="U3829" s="62"/>
      <c r="V3829" s="417"/>
      <c r="W3829" s="62"/>
      <c r="X3829" s="415"/>
      <c r="Y3829" s="417"/>
      <c r="Z3829" s="415"/>
      <c r="AA3829" s="417"/>
      <c r="AB3829" s="62"/>
      <c r="AC3829" s="62"/>
      <c r="AD3829" s="62"/>
      <c r="AE3829" s="62"/>
      <c r="AF3829" s="62"/>
      <c r="AG3829" s="62"/>
      <c r="AH3829" s="62"/>
    </row>
    <row r="3830" spans="14:34">
      <c r="N3830" s="415"/>
      <c r="O3830" s="417"/>
      <c r="P3830" s="415"/>
      <c r="Q3830" s="418"/>
      <c r="R3830" s="62"/>
      <c r="S3830" s="62"/>
      <c r="T3830" s="62"/>
      <c r="U3830" s="62"/>
      <c r="V3830" s="417"/>
      <c r="W3830" s="62"/>
      <c r="X3830" s="415"/>
      <c r="Y3830" s="417"/>
      <c r="Z3830" s="415"/>
      <c r="AA3830" s="417"/>
      <c r="AB3830" s="62"/>
      <c r="AC3830" s="62"/>
      <c r="AD3830" s="62"/>
      <c r="AE3830" s="62"/>
      <c r="AF3830" s="62"/>
      <c r="AG3830" s="62"/>
      <c r="AH3830" s="62"/>
    </row>
    <row r="3831" spans="14:34">
      <c r="N3831" s="415"/>
      <c r="O3831" s="417"/>
      <c r="P3831" s="415"/>
      <c r="Q3831" s="418"/>
      <c r="R3831" s="62"/>
      <c r="S3831" s="62"/>
      <c r="T3831" s="62"/>
      <c r="U3831" s="62"/>
      <c r="V3831" s="417"/>
      <c r="W3831" s="62"/>
      <c r="X3831" s="415"/>
      <c r="Y3831" s="417"/>
      <c r="Z3831" s="415"/>
      <c r="AA3831" s="417"/>
      <c r="AB3831" s="62"/>
      <c r="AC3831" s="62"/>
      <c r="AD3831" s="62"/>
      <c r="AE3831" s="62"/>
      <c r="AF3831" s="62"/>
      <c r="AG3831" s="62"/>
      <c r="AH3831" s="62"/>
    </row>
    <row r="3832" spans="14:34">
      <c r="N3832" s="415"/>
      <c r="O3832" s="417"/>
      <c r="P3832" s="415"/>
      <c r="Q3832" s="418"/>
      <c r="R3832" s="62"/>
      <c r="S3832" s="62"/>
      <c r="T3832" s="62"/>
      <c r="U3832" s="62"/>
      <c r="V3832" s="417"/>
      <c r="W3832" s="62"/>
      <c r="X3832" s="415"/>
      <c r="Y3832" s="417"/>
      <c r="Z3832" s="415"/>
      <c r="AA3832" s="417"/>
      <c r="AB3832" s="62"/>
      <c r="AC3832" s="62"/>
      <c r="AD3832" s="62"/>
      <c r="AE3832" s="62"/>
      <c r="AF3832" s="62"/>
      <c r="AG3832" s="62"/>
      <c r="AH3832" s="62"/>
    </row>
    <row r="3833" spans="14:34">
      <c r="N3833" s="415"/>
      <c r="O3833" s="417"/>
      <c r="P3833" s="415"/>
      <c r="Q3833" s="418"/>
      <c r="R3833" s="62"/>
      <c r="S3833" s="62"/>
      <c r="T3833" s="62"/>
      <c r="U3833" s="62"/>
      <c r="V3833" s="417"/>
      <c r="W3833" s="62"/>
      <c r="X3833" s="415"/>
      <c r="Y3833" s="417"/>
      <c r="Z3833" s="415"/>
      <c r="AA3833" s="417"/>
      <c r="AB3833" s="62"/>
      <c r="AC3833" s="62"/>
      <c r="AD3833" s="62"/>
      <c r="AE3833" s="62"/>
      <c r="AF3833" s="62"/>
      <c r="AG3833" s="62"/>
      <c r="AH3833" s="62"/>
    </row>
    <row r="3834" spans="14:34">
      <c r="N3834" s="415"/>
      <c r="O3834" s="417"/>
      <c r="P3834" s="415"/>
      <c r="Q3834" s="418"/>
      <c r="R3834" s="62"/>
      <c r="S3834" s="62"/>
      <c r="T3834" s="62"/>
      <c r="U3834" s="62"/>
      <c r="V3834" s="417"/>
      <c r="W3834" s="62"/>
      <c r="X3834" s="415"/>
      <c r="Y3834" s="417"/>
      <c r="Z3834" s="415"/>
      <c r="AA3834" s="417"/>
      <c r="AB3834" s="62"/>
      <c r="AC3834" s="62"/>
      <c r="AD3834" s="62"/>
      <c r="AE3834" s="62"/>
      <c r="AF3834" s="62"/>
      <c r="AG3834" s="62"/>
      <c r="AH3834" s="62"/>
    </row>
    <row r="3835" spans="14:34">
      <c r="N3835" s="415"/>
      <c r="O3835" s="417"/>
      <c r="P3835" s="415"/>
      <c r="Q3835" s="418"/>
      <c r="R3835" s="62"/>
      <c r="S3835" s="62"/>
      <c r="T3835" s="62"/>
      <c r="U3835" s="62"/>
      <c r="V3835" s="417"/>
      <c r="W3835" s="62"/>
      <c r="X3835" s="415"/>
      <c r="Y3835" s="417"/>
      <c r="Z3835" s="415"/>
      <c r="AA3835" s="417"/>
      <c r="AB3835" s="62"/>
      <c r="AC3835" s="62"/>
      <c r="AD3835" s="62"/>
      <c r="AE3835" s="62"/>
      <c r="AF3835" s="62"/>
      <c r="AG3835" s="62"/>
      <c r="AH3835" s="62"/>
    </row>
    <row r="3836" spans="14:34">
      <c r="N3836" s="415"/>
      <c r="O3836" s="417"/>
      <c r="P3836" s="415"/>
      <c r="Q3836" s="418"/>
      <c r="R3836" s="62"/>
      <c r="S3836" s="62"/>
      <c r="T3836" s="62"/>
      <c r="U3836" s="62"/>
      <c r="V3836" s="417"/>
      <c r="W3836" s="62"/>
      <c r="X3836" s="415"/>
      <c r="Y3836" s="417"/>
      <c r="Z3836" s="415"/>
      <c r="AA3836" s="417"/>
      <c r="AB3836" s="62"/>
      <c r="AC3836" s="62"/>
      <c r="AD3836" s="62"/>
      <c r="AE3836" s="62"/>
      <c r="AF3836" s="62"/>
      <c r="AG3836" s="62"/>
      <c r="AH3836" s="62"/>
    </row>
    <row r="3837" spans="14:34">
      <c r="N3837" s="415"/>
      <c r="O3837" s="417"/>
      <c r="P3837" s="415"/>
      <c r="Q3837" s="418"/>
      <c r="R3837" s="62"/>
      <c r="S3837" s="62"/>
      <c r="T3837" s="62"/>
      <c r="U3837" s="62"/>
      <c r="V3837" s="417"/>
      <c r="W3837" s="62"/>
      <c r="X3837" s="415"/>
      <c r="Y3837" s="417"/>
      <c r="Z3837" s="415"/>
      <c r="AA3837" s="417"/>
      <c r="AB3837" s="62"/>
      <c r="AC3837" s="62"/>
      <c r="AD3837" s="62"/>
      <c r="AE3837" s="62"/>
      <c r="AF3837" s="62"/>
      <c r="AG3837" s="62"/>
      <c r="AH3837" s="62"/>
    </row>
    <row r="3838" spans="14:34">
      <c r="N3838" s="415"/>
      <c r="O3838" s="417"/>
      <c r="P3838" s="415"/>
      <c r="Q3838" s="418"/>
      <c r="R3838" s="62"/>
      <c r="S3838" s="62"/>
      <c r="T3838" s="62"/>
      <c r="U3838" s="62"/>
      <c r="V3838" s="417"/>
      <c r="W3838" s="62"/>
      <c r="X3838" s="415"/>
      <c r="Y3838" s="417"/>
      <c r="Z3838" s="415"/>
      <c r="AA3838" s="417"/>
      <c r="AB3838" s="62"/>
      <c r="AC3838" s="62"/>
      <c r="AD3838" s="62"/>
      <c r="AE3838" s="62"/>
      <c r="AF3838" s="62"/>
      <c r="AG3838" s="62"/>
      <c r="AH3838" s="62"/>
    </row>
    <row r="3839" spans="14:34">
      <c r="N3839" s="415"/>
      <c r="O3839" s="417"/>
      <c r="P3839" s="415"/>
      <c r="Q3839" s="418"/>
      <c r="R3839" s="62"/>
      <c r="S3839" s="62"/>
      <c r="T3839" s="62"/>
      <c r="U3839" s="62"/>
      <c r="V3839" s="417"/>
      <c r="W3839" s="62"/>
      <c r="X3839" s="415"/>
      <c r="Y3839" s="417"/>
      <c r="Z3839" s="415"/>
      <c r="AA3839" s="417"/>
      <c r="AB3839" s="62"/>
      <c r="AC3839" s="62"/>
      <c r="AD3839" s="62"/>
      <c r="AE3839" s="62"/>
      <c r="AF3839" s="62"/>
      <c r="AG3839" s="62"/>
      <c r="AH3839" s="62"/>
    </row>
    <row r="3840" spans="14:34">
      <c r="N3840" s="415"/>
      <c r="O3840" s="417"/>
      <c r="P3840" s="415"/>
      <c r="Q3840" s="418"/>
      <c r="R3840" s="62"/>
      <c r="S3840" s="62"/>
      <c r="T3840" s="62"/>
      <c r="U3840" s="62"/>
      <c r="V3840" s="417"/>
      <c r="W3840" s="62"/>
      <c r="X3840" s="415"/>
      <c r="Y3840" s="417"/>
      <c r="Z3840" s="415"/>
      <c r="AA3840" s="417"/>
      <c r="AB3840" s="62"/>
      <c r="AC3840" s="62"/>
      <c r="AD3840" s="62"/>
      <c r="AE3840" s="62"/>
      <c r="AF3840" s="62"/>
      <c r="AG3840" s="62"/>
      <c r="AH3840" s="62"/>
    </row>
    <row r="3841" spans="14:34">
      <c r="N3841" s="415"/>
      <c r="O3841" s="417"/>
      <c r="P3841" s="415"/>
      <c r="Q3841" s="418"/>
      <c r="R3841" s="62"/>
      <c r="S3841" s="62"/>
      <c r="T3841" s="62"/>
      <c r="U3841" s="62"/>
      <c r="V3841" s="417"/>
      <c r="W3841" s="62"/>
      <c r="X3841" s="415"/>
      <c r="Y3841" s="417"/>
      <c r="Z3841" s="415"/>
      <c r="AA3841" s="417"/>
      <c r="AB3841" s="62"/>
      <c r="AC3841" s="62"/>
      <c r="AD3841" s="62"/>
      <c r="AE3841" s="62"/>
      <c r="AF3841" s="62"/>
      <c r="AG3841" s="62"/>
      <c r="AH3841" s="62"/>
    </row>
    <row r="3842" spans="14:34">
      <c r="N3842" s="415"/>
      <c r="O3842" s="417"/>
      <c r="P3842" s="415"/>
      <c r="Q3842" s="418"/>
      <c r="R3842" s="62"/>
      <c r="S3842" s="62"/>
      <c r="T3842" s="62"/>
      <c r="U3842" s="62"/>
      <c r="V3842" s="417"/>
      <c r="W3842" s="62"/>
      <c r="X3842" s="415"/>
      <c r="Y3842" s="417"/>
      <c r="Z3842" s="415"/>
      <c r="AA3842" s="417"/>
      <c r="AB3842" s="62"/>
      <c r="AC3842" s="62"/>
      <c r="AD3842" s="62"/>
      <c r="AE3842" s="62"/>
      <c r="AF3842" s="62"/>
      <c r="AG3842" s="62"/>
      <c r="AH3842" s="62"/>
    </row>
    <row r="3843" spans="14:34">
      <c r="N3843" s="415"/>
      <c r="O3843" s="417"/>
      <c r="P3843" s="415"/>
      <c r="Q3843" s="418"/>
      <c r="R3843" s="62"/>
      <c r="S3843" s="62"/>
      <c r="T3843" s="62"/>
      <c r="U3843" s="62"/>
      <c r="V3843" s="417"/>
      <c r="W3843" s="62"/>
      <c r="X3843" s="415"/>
      <c r="Y3843" s="417"/>
      <c r="Z3843" s="415"/>
      <c r="AA3843" s="417"/>
      <c r="AB3843" s="62"/>
      <c r="AC3843" s="62"/>
      <c r="AD3843" s="62"/>
      <c r="AE3843" s="62"/>
      <c r="AF3843" s="62"/>
      <c r="AG3843" s="62"/>
      <c r="AH3843" s="62"/>
    </row>
    <row r="3844" spans="14:34">
      <c r="N3844" s="415"/>
      <c r="O3844" s="417"/>
      <c r="P3844" s="415"/>
      <c r="Q3844" s="418"/>
      <c r="R3844" s="62"/>
      <c r="S3844" s="62"/>
      <c r="T3844" s="62"/>
      <c r="U3844" s="62"/>
      <c r="V3844" s="417"/>
      <c r="W3844" s="62"/>
      <c r="X3844" s="415"/>
      <c r="Y3844" s="417"/>
      <c r="Z3844" s="415"/>
      <c r="AA3844" s="417"/>
      <c r="AB3844" s="62"/>
      <c r="AC3844" s="62"/>
      <c r="AD3844" s="62"/>
      <c r="AE3844" s="62"/>
      <c r="AF3844" s="62"/>
      <c r="AG3844" s="62"/>
      <c r="AH3844" s="62"/>
    </row>
    <row r="3845" spans="14:34">
      <c r="N3845" s="415"/>
      <c r="O3845" s="417"/>
      <c r="P3845" s="415"/>
      <c r="Q3845" s="418"/>
      <c r="R3845" s="62"/>
      <c r="S3845" s="62"/>
      <c r="T3845" s="62"/>
      <c r="U3845" s="62"/>
      <c r="V3845" s="417"/>
      <c r="W3845" s="62"/>
      <c r="X3845" s="415"/>
      <c r="Y3845" s="417"/>
      <c r="Z3845" s="415"/>
      <c r="AA3845" s="417"/>
      <c r="AB3845" s="62"/>
      <c r="AC3845" s="62"/>
      <c r="AD3845" s="62"/>
      <c r="AE3845" s="62"/>
      <c r="AF3845" s="62"/>
      <c r="AG3845" s="62"/>
      <c r="AH3845" s="62"/>
    </row>
    <row r="3846" spans="14:34">
      <c r="N3846" s="415"/>
      <c r="O3846" s="417"/>
      <c r="P3846" s="415"/>
      <c r="Q3846" s="418"/>
      <c r="R3846" s="62"/>
      <c r="S3846" s="62"/>
      <c r="T3846" s="62"/>
      <c r="U3846" s="62"/>
      <c r="V3846" s="417"/>
      <c r="W3846" s="62"/>
      <c r="X3846" s="415"/>
      <c r="Y3846" s="417"/>
      <c r="Z3846" s="415"/>
      <c r="AA3846" s="417"/>
      <c r="AB3846" s="62"/>
      <c r="AC3846" s="62"/>
      <c r="AD3846" s="62"/>
      <c r="AE3846" s="62"/>
      <c r="AF3846" s="62"/>
      <c r="AG3846" s="62"/>
      <c r="AH3846" s="62"/>
    </row>
    <row r="3847" spans="14:34">
      <c r="N3847" s="415"/>
      <c r="O3847" s="417"/>
      <c r="P3847" s="415"/>
      <c r="Q3847" s="418"/>
      <c r="R3847" s="62"/>
      <c r="S3847" s="62"/>
      <c r="T3847" s="62"/>
      <c r="U3847" s="62"/>
      <c r="V3847" s="417"/>
      <c r="W3847" s="62"/>
      <c r="X3847" s="415"/>
      <c r="Y3847" s="417"/>
      <c r="Z3847" s="415"/>
      <c r="AA3847" s="417"/>
      <c r="AB3847" s="62"/>
      <c r="AC3847" s="62"/>
      <c r="AD3847" s="62"/>
      <c r="AE3847" s="62"/>
      <c r="AF3847" s="62"/>
      <c r="AG3847" s="62"/>
      <c r="AH3847" s="62"/>
    </row>
    <row r="3848" spans="14:34">
      <c r="N3848" s="415"/>
      <c r="O3848" s="417"/>
      <c r="P3848" s="415"/>
      <c r="Q3848" s="418"/>
      <c r="R3848" s="62"/>
      <c r="S3848" s="62"/>
      <c r="T3848" s="62"/>
      <c r="U3848" s="62"/>
      <c r="V3848" s="417"/>
      <c r="W3848" s="62"/>
      <c r="X3848" s="415"/>
      <c r="Y3848" s="417"/>
      <c r="Z3848" s="415"/>
      <c r="AA3848" s="417"/>
      <c r="AB3848" s="62"/>
      <c r="AC3848" s="62"/>
      <c r="AD3848" s="62"/>
      <c r="AE3848" s="62"/>
      <c r="AF3848" s="62"/>
      <c r="AG3848" s="62"/>
      <c r="AH3848" s="62"/>
    </row>
    <row r="3849" spans="14:34">
      <c r="N3849" s="415"/>
      <c r="O3849" s="417"/>
      <c r="P3849" s="415"/>
      <c r="Q3849" s="418"/>
      <c r="R3849" s="62"/>
      <c r="S3849" s="62"/>
      <c r="T3849" s="62"/>
      <c r="U3849" s="62"/>
      <c r="V3849" s="417"/>
      <c r="W3849" s="62"/>
      <c r="X3849" s="415"/>
      <c r="Y3849" s="417"/>
      <c r="Z3849" s="415"/>
      <c r="AA3849" s="417"/>
      <c r="AB3849" s="62"/>
      <c r="AC3849" s="62"/>
      <c r="AD3849" s="62"/>
      <c r="AE3849" s="62"/>
      <c r="AF3849" s="62"/>
      <c r="AG3849" s="62"/>
      <c r="AH3849" s="62"/>
    </row>
    <row r="3850" spans="14:34">
      <c r="N3850" s="415"/>
      <c r="O3850" s="417"/>
      <c r="P3850" s="415"/>
      <c r="Q3850" s="418"/>
      <c r="R3850" s="62"/>
      <c r="S3850" s="62"/>
      <c r="T3850" s="62"/>
      <c r="U3850" s="62"/>
      <c r="V3850" s="417"/>
      <c r="W3850" s="62"/>
      <c r="X3850" s="415"/>
      <c r="Y3850" s="417"/>
      <c r="Z3850" s="415"/>
      <c r="AA3850" s="417"/>
      <c r="AB3850" s="62"/>
      <c r="AC3850" s="62"/>
      <c r="AD3850" s="62"/>
      <c r="AE3850" s="62"/>
      <c r="AF3850" s="62"/>
      <c r="AG3850" s="62"/>
      <c r="AH3850" s="62"/>
    </row>
    <row r="3851" spans="14:34">
      <c r="N3851" s="415"/>
      <c r="O3851" s="417"/>
      <c r="P3851" s="415"/>
      <c r="Q3851" s="418"/>
      <c r="R3851" s="62"/>
      <c r="S3851" s="62"/>
      <c r="T3851" s="62"/>
      <c r="U3851" s="62"/>
      <c r="V3851" s="417"/>
      <c r="W3851" s="62"/>
      <c r="X3851" s="415"/>
      <c r="Y3851" s="417"/>
      <c r="Z3851" s="415"/>
      <c r="AA3851" s="417"/>
      <c r="AB3851" s="62"/>
      <c r="AC3851" s="62"/>
      <c r="AD3851" s="62"/>
      <c r="AE3851" s="62"/>
      <c r="AF3851" s="62"/>
      <c r="AG3851" s="62"/>
      <c r="AH3851" s="62"/>
    </row>
    <row r="3852" spans="14:34">
      <c r="N3852" s="415"/>
      <c r="O3852" s="417"/>
      <c r="P3852" s="415"/>
      <c r="Q3852" s="418"/>
      <c r="R3852" s="62"/>
      <c r="S3852" s="62"/>
      <c r="T3852" s="62"/>
      <c r="U3852" s="62"/>
      <c r="V3852" s="417"/>
      <c r="W3852" s="62"/>
      <c r="X3852" s="415"/>
      <c r="Y3852" s="417"/>
      <c r="Z3852" s="415"/>
      <c r="AA3852" s="417"/>
      <c r="AB3852" s="62"/>
      <c r="AC3852" s="62"/>
      <c r="AD3852" s="62"/>
      <c r="AE3852" s="62"/>
      <c r="AF3852" s="62"/>
      <c r="AG3852" s="62"/>
      <c r="AH3852" s="62"/>
    </row>
    <row r="3853" spans="14:34">
      <c r="N3853" s="415"/>
      <c r="O3853" s="417"/>
      <c r="P3853" s="415"/>
      <c r="Q3853" s="418"/>
      <c r="R3853" s="62"/>
      <c r="S3853" s="62"/>
      <c r="T3853" s="62"/>
      <c r="U3853" s="62"/>
      <c r="V3853" s="417"/>
      <c r="W3853" s="62"/>
      <c r="X3853" s="415"/>
      <c r="Y3853" s="417"/>
      <c r="Z3853" s="415"/>
      <c r="AA3853" s="417"/>
      <c r="AB3853" s="62"/>
      <c r="AC3853" s="62"/>
      <c r="AD3853" s="62"/>
      <c r="AE3853" s="62"/>
      <c r="AF3853" s="62"/>
      <c r="AG3853" s="62"/>
      <c r="AH3853" s="62"/>
    </row>
    <row r="3854" spans="14:34">
      <c r="N3854" s="415"/>
      <c r="O3854" s="417"/>
      <c r="P3854" s="415"/>
      <c r="Q3854" s="418"/>
      <c r="R3854" s="62"/>
      <c r="S3854" s="62"/>
      <c r="T3854" s="62"/>
      <c r="U3854" s="62"/>
      <c r="V3854" s="417"/>
      <c r="W3854" s="62"/>
      <c r="X3854" s="415"/>
      <c r="Y3854" s="417"/>
      <c r="Z3854" s="415"/>
      <c r="AA3854" s="417"/>
      <c r="AB3854" s="62"/>
      <c r="AC3854" s="62"/>
      <c r="AD3854" s="62"/>
      <c r="AE3854" s="62"/>
      <c r="AF3854" s="62"/>
      <c r="AG3854" s="62"/>
      <c r="AH3854" s="62"/>
    </row>
    <row r="3855" spans="14:34">
      <c r="N3855" s="415"/>
      <c r="O3855" s="417"/>
      <c r="P3855" s="415"/>
      <c r="Q3855" s="418"/>
      <c r="R3855" s="62"/>
      <c r="S3855" s="62"/>
      <c r="T3855" s="62"/>
      <c r="U3855" s="62"/>
      <c r="V3855" s="417"/>
      <c r="W3855" s="62"/>
      <c r="X3855" s="415"/>
      <c r="Y3855" s="417"/>
      <c r="Z3855" s="415"/>
      <c r="AA3855" s="417"/>
      <c r="AB3855" s="62"/>
      <c r="AC3855" s="62"/>
      <c r="AD3855" s="62"/>
      <c r="AE3855" s="62"/>
      <c r="AF3855" s="62"/>
      <c r="AG3855" s="62"/>
      <c r="AH3855" s="62"/>
    </row>
    <row r="3856" spans="14:34">
      <c r="N3856" s="415"/>
      <c r="O3856" s="417"/>
      <c r="P3856" s="415"/>
      <c r="Q3856" s="418"/>
      <c r="R3856" s="62"/>
      <c r="S3856" s="62"/>
      <c r="T3856" s="62"/>
      <c r="U3856" s="62"/>
      <c r="V3856" s="417"/>
      <c r="W3856" s="62"/>
      <c r="X3856" s="415"/>
      <c r="Y3856" s="417"/>
      <c r="Z3856" s="415"/>
      <c r="AA3856" s="417"/>
      <c r="AB3856" s="62"/>
      <c r="AC3856" s="62"/>
      <c r="AD3856" s="62"/>
      <c r="AE3856" s="62"/>
      <c r="AF3856" s="62"/>
      <c r="AG3856" s="62"/>
      <c r="AH3856" s="62"/>
    </row>
    <row r="3857" spans="14:34">
      <c r="N3857" s="415"/>
      <c r="O3857" s="417"/>
      <c r="P3857" s="415"/>
      <c r="Q3857" s="418"/>
      <c r="R3857" s="62"/>
      <c r="S3857" s="62"/>
      <c r="T3857" s="62"/>
      <c r="U3857" s="62"/>
      <c r="V3857" s="417"/>
      <c r="W3857" s="62"/>
      <c r="X3857" s="415"/>
      <c r="Y3857" s="417"/>
      <c r="Z3857" s="415"/>
      <c r="AA3857" s="417"/>
      <c r="AB3857" s="62"/>
      <c r="AC3857" s="62"/>
      <c r="AD3857" s="62"/>
      <c r="AE3857" s="62"/>
      <c r="AF3857" s="62"/>
      <c r="AG3857" s="62"/>
      <c r="AH3857" s="62"/>
    </row>
    <row r="3858" spans="14:34">
      <c r="N3858" s="415"/>
      <c r="O3858" s="417"/>
      <c r="P3858" s="415"/>
      <c r="Q3858" s="418"/>
      <c r="R3858" s="62"/>
      <c r="S3858" s="62"/>
      <c r="T3858" s="62"/>
      <c r="U3858" s="62"/>
      <c r="V3858" s="417"/>
      <c r="W3858" s="62"/>
      <c r="X3858" s="415"/>
      <c r="Y3858" s="417"/>
      <c r="Z3858" s="415"/>
      <c r="AA3858" s="417"/>
      <c r="AB3858" s="62"/>
      <c r="AC3858" s="62"/>
      <c r="AD3858" s="62"/>
      <c r="AE3858" s="62"/>
      <c r="AF3858" s="62"/>
      <c r="AG3858" s="62"/>
      <c r="AH3858" s="62"/>
    </row>
    <row r="3859" spans="14:34">
      <c r="N3859" s="415"/>
      <c r="O3859" s="417"/>
      <c r="P3859" s="415"/>
      <c r="Q3859" s="418"/>
      <c r="R3859" s="62"/>
      <c r="S3859" s="62"/>
      <c r="T3859" s="62"/>
      <c r="U3859" s="62"/>
      <c r="V3859" s="417"/>
      <c r="W3859" s="62"/>
      <c r="X3859" s="415"/>
      <c r="Y3859" s="417"/>
      <c r="Z3859" s="415"/>
      <c r="AA3859" s="417"/>
      <c r="AB3859" s="62"/>
      <c r="AC3859" s="62"/>
      <c r="AD3859" s="62"/>
      <c r="AE3859" s="62"/>
      <c r="AF3859" s="62"/>
      <c r="AG3859" s="62"/>
      <c r="AH3859" s="62"/>
    </row>
    <row r="3860" spans="14:34">
      <c r="N3860" s="415"/>
      <c r="O3860" s="417"/>
      <c r="P3860" s="415"/>
      <c r="Q3860" s="418"/>
      <c r="R3860" s="62"/>
      <c r="S3860" s="62"/>
      <c r="T3860" s="62"/>
      <c r="U3860" s="62"/>
      <c r="V3860" s="417"/>
      <c r="W3860" s="62"/>
      <c r="X3860" s="415"/>
      <c r="Y3860" s="417"/>
      <c r="Z3860" s="415"/>
      <c r="AA3860" s="417"/>
      <c r="AB3860" s="62"/>
      <c r="AC3860" s="62"/>
      <c r="AD3860" s="62"/>
      <c r="AE3860" s="62"/>
      <c r="AF3860" s="62"/>
      <c r="AG3860" s="62"/>
      <c r="AH3860" s="62"/>
    </row>
    <row r="3861" spans="14:34">
      <c r="N3861" s="415"/>
      <c r="O3861" s="417"/>
      <c r="P3861" s="415"/>
      <c r="Q3861" s="418"/>
      <c r="R3861" s="62"/>
      <c r="S3861" s="62"/>
      <c r="T3861" s="62"/>
      <c r="U3861" s="62"/>
      <c r="V3861" s="417"/>
      <c r="W3861" s="62"/>
      <c r="X3861" s="415"/>
      <c r="Y3861" s="417"/>
      <c r="Z3861" s="415"/>
      <c r="AA3861" s="417"/>
      <c r="AB3861" s="62"/>
      <c r="AC3861" s="62"/>
      <c r="AD3861" s="62"/>
      <c r="AE3861" s="62"/>
      <c r="AF3861" s="62"/>
      <c r="AG3861" s="62"/>
      <c r="AH3861" s="62"/>
    </row>
    <row r="3862" spans="14:34">
      <c r="N3862" s="415"/>
      <c r="O3862" s="417"/>
      <c r="P3862" s="415"/>
      <c r="Q3862" s="418"/>
      <c r="R3862" s="62"/>
      <c r="S3862" s="62"/>
      <c r="T3862" s="62"/>
      <c r="U3862" s="62"/>
      <c r="V3862" s="417"/>
      <c r="W3862" s="62"/>
      <c r="X3862" s="415"/>
      <c r="Y3862" s="417"/>
      <c r="Z3862" s="415"/>
      <c r="AA3862" s="417"/>
      <c r="AB3862" s="62"/>
      <c r="AC3862" s="62"/>
      <c r="AD3862" s="62"/>
      <c r="AE3862" s="62"/>
      <c r="AF3862" s="62"/>
      <c r="AG3862" s="62"/>
      <c r="AH3862" s="62"/>
    </row>
    <row r="3863" spans="14:34">
      <c r="N3863" s="415"/>
      <c r="O3863" s="417"/>
      <c r="P3863" s="415"/>
      <c r="Q3863" s="418"/>
      <c r="R3863" s="62"/>
      <c r="S3863" s="62"/>
      <c r="T3863" s="62"/>
      <c r="U3863" s="62"/>
      <c r="V3863" s="417"/>
      <c r="W3863" s="62"/>
      <c r="X3863" s="415"/>
      <c r="Y3863" s="417"/>
      <c r="Z3863" s="415"/>
      <c r="AA3863" s="417"/>
      <c r="AB3863" s="62"/>
      <c r="AC3863" s="62"/>
      <c r="AD3863" s="62"/>
      <c r="AE3863" s="62"/>
      <c r="AF3863" s="62"/>
      <c r="AG3863" s="62"/>
      <c r="AH3863" s="62"/>
    </row>
    <row r="3864" spans="14:34">
      <c r="N3864" s="415"/>
      <c r="O3864" s="417"/>
      <c r="P3864" s="415"/>
      <c r="Q3864" s="418"/>
      <c r="R3864" s="62"/>
      <c r="S3864" s="62"/>
      <c r="T3864" s="62"/>
      <c r="U3864" s="62"/>
      <c r="V3864" s="417"/>
      <c r="W3864" s="62"/>
      <c r="X3864" s="415"/>
      <c r="Y3864" s="417"/>
      <c r="Z3864" s="415"/>
      <c r="AA3864" s="417"/>
      <c r="AB3864" s="62"/>
      <c r="AC3864" s="62"/>
      <c r="AD3864" s="62"/>
      <c r="AE3864" s="62"/>
      <c r="AF3864" s="62"/>
      <c r="AG3864" s="62"/>
      <c r="AH3864" s="62"/>
    </row>
    <row r="3865" spans="14:34">
      <c r="N3865" s="415"/>
      <c r="O3865" s="417"/>
      <c r="P3865" s="415"/>
      <c r="Q3865" s="418"/>
      <c r="R3865" s="62"/>
      <c r="S3865" s="62"/>
      <c r="T3865" s="62"/>
      <c r="U3865" s="62"/>
      <c r="V3865" s="417"/>
      <c r="W3865" s="62"/>
      <c r="X3865" s="415"/>
      <c r="Y3865" s="417"/>
      <c r="Z3865" s="415"/>
      <c r="AA3865" s="417"/>
      <c r="AB3865" s="62"/>
      <c r="AC3865" s="62"/>
      <c r="AD3865" s="62"/>
      <c r="AE3865" s="62"/>
      <c r="AF3865" s="62"/>
      <c r="AG3865" s="62"/>
      <c r="AH3865" s="62"/>
    </row>
    <row r="3866" spans="14:34">
      <c r="N3866" s="415"/>
      <c r="O3866" s="417"/>
      <c r="P3866" s="415"/>
      <c r="Q3866" s="418"/>
      <c r="R3866" s="62"/>
      <c r="S3866" s="62"/>
      <c r="T3866" s="62"/>
      <c r="U3866" s="62"/>
      <c r="V3866" s="417"/>
      <c r="W3866" s="62"/>
      <c r="X3866" s="415"/>
      <c r="Y3866" s="417"/>
      <c r="Z3866" s="415"/>
      <c r="AA3866" s="417"/>
      <c r="AB3866" s="62"/>
      <c r="AC3866" s="62"/>
      <c r="AD3866" s="62"/>
      <c r="AE3866" s="62"/>
      <c r="AF3866" s="62"/>
      <c r="AG3866" s="62"/>
      <c r="AH3866" s="62"/>
    </row>
    <row r="3867" spans="14:34">
      <c r="N3867" s="415"/>
      <c r="O3867" s="417"/>
      <c r="P3867" s="415"/>
      <c r="Q3867" s="418"/>
      <c r="R3867" s="62"/>
      <c r="S3867" s="62"/>
      <c r="T3867" s="62"/>
      <c r="U3867" s="62"/>
      <c r="V3867" s="417"/>
      <c r="W3867" s="62"/>
      <c r="X3867" s="415"/>
      <c r="Y3867" s="417"/>
      <c r="Z3867" s="415"/>
      <c r="AA3867" s="417"/>
      <c r="AB3867" s="62"/>
      <c r="AC3867" s="62"/>
      <c r="AD3867" s="62"/>
      <c r="AE3867" s="62"/>
      <c r="AF3867" s="62"/>
      <c r="AG3867" s="62"/>
      <c r="AH3867" s="62"/>
    </row>
    <row r="3868" spans="14:34">
      <c r="N3868" s="415"/>
      <c r="O3868" s="417"/>
      <c r="P3868" s="415"/>
      <c r="Q3868" s="418"/>
      <c r="R3868" s="62"/>
      <c r="S3868" s="62"/>
      <c r="T3868" s="62"/>
      <c r="U3868" s="62"/>
      <c r="V3868" s="417"/>
      <c r="W3868" s="62"/>
      <c r="X3868" s="415"/>
      <c r="Y3868" s="417"/>
      <c r="Z3868" s="415"/>
      <c r="AA3868" s="417"/>
      <c r="AB3868" s="62"/>
      <c r="AC3868" s="62"/>
      <c r="AD3868" s="62"/>
      <c r="AE3868" s="62"/>
      <c r="AF3868" s="62"/>
      <c r="AG3868" s="62"/>
      <c r="AH3868" s="62"/>
    </row>
    <row r="3869" spans="14:34">
      <c r="N3869" s="415"/>
      <c r="O3869" s="417"/>
      <c r="P3869" s="415"/>
      <c r="Q3869" s="418"/>
      <c r="R3869" s="62"/>
      <c r="S3869" s="62"/>
      <c r="T3869" s="62"/>
      <c r="U3869" s="62"/>
      <c r="V3869" s="417"/>
      <c r="W3869" s="62"/>
      <c r="X3869" s="415"/>
      <c r="Y3869" s="417"/>
      <c r="Z3869" s="415"/>
      <c r="AA3869" s="417"/>
      <c r="AB3869" s="62"/>
      <c r="AC3869" s="62"/>
      <c r="AD3869" s="62"/>
      <c r="AE3869" s="62"/>
      <c r="AF3869" s="62"/>
      <c r="AG3869" s="62"/>
      <c r="AH3869" s="62"/>
    </row>
    <row r="3870" spans="14:34">
      <c r="N3870" s="415"/>
      <c r="O3870" s="417"/>
      <c r="P3870" s="415"/>
      <c r="Q3870" s="418"/>
      <c r="R3870" s="62"/>
      <c r="S3870" s="62"/>
      <c r="T3870" s="62"/>
      <c r="U3870" s="62"/>
      <c r="V3870" s="417"/>
      <c r="W3870" s="62"/>
      <c r="X3870" s="415"/>
      <c r="Y3870" s="417"/>
      <c r="Z3870" s="415"/>
      <c r="AA3870" s="417"/>
      <c r="AB3870" s="62"/>
      <c r="AC3870" s="62"/>
      <c r="AD3870" s="62"/>
      <c r="AE3870" s="62"/>
      <c r="AF3870" s="62"/>
      <c r="AG3870" s="62"/>
      <c r="AH3870" s="62"/>
    </row>
    <row r="3871" spans="14:34">
      <c r="N3871" s="415"/>
      <c r="O3871" s="417"/>
      <c r="P3871" s="415"/>
      <c r="Q3871" s="418"/>
      <c r="R3871" s="62"/>
      <c r="S3871" s="62"/>
      <c r="T3871" s="62"/>
      <c r="U3871" s="62"/>
      <c r="V3871" s="417"/>
      <c r="W3871" s="62"/>
      <c r="X3871" s="415"/>
      <c r="Y3871" s="417"/>
      <c r="Z3871" s="415"/>
      <c r="AA3871" s="417"/>
      <c r="AB3871" s="62"/>
      <c r="AC3871" s="62"/>
      <c r="AD3871" s="62"/>
      <c r="AE3871" s="62"/>
      <c r="AF3871" s="62"/>
      <c r="AG3871" s="62"/>
      <c r="AH3871" s="62"/>
    </row>
    <row r="3872" spans="14:34">
      <c r="N3872" s="415"/>
      <c r="O3872" s="417"/>
      <c r="P3872" s="415"/>
      <c r="Q3872" s="418"/>
      <c r="R3872" s="62"/>
      <c r="S3872" s="62"/>
      <c r="T3872" s="62"/>
      <c r="U3872" s="62"/>
      <c r="V3872" s="417"/>
      <c r="W3872" s="62"/>
      <c r="X3872" s="415"/>
      <c r="Y3872" s="417"/>
      <c r="Z3872" s="415"/>
      <c r="AA3872" s="417"/>
      <c r="AB3872" s="62"/>
      <c r="AC3872" s="62"/>
      <c r="AD3872" s="62"/>
      <c r="AE3872" s="62"/>
      <c r="AF3872" s="62"/>
      <c r="AG3872" s="62"/>
      <c r="AH3872" s="62"/>
    </row>
    <row r="3873" spans="14:34">
      <c r="N3873" s="415"/>
      <c r="O3873" s="417"/>
      <c r="P3873" s="415"/>
      <c r="Q3873" s="418"/>
      <c r="R3873" s="62"/>
      <c r="S3873" s="62"/>
      <c r="T3873" s="62"/>
      <c r="U3873" s="62"/>
      <c r="V3873" s="417"/>
      <c r="W3873" s="62"/>
      <c r="X3873" s="415"/>
      <c r="Y3873" s="417"/>
      <c r="Z3873" s="415"/>
      <c r="AA3873" s="417"/>
      <c r="AB3873" s="62"/>
      <c r="AC3873" s="62"/>
      <c r="AD3873" s="62"/>
      <c r="AE3873" s="62"/>
      <c r="AF3873" s="62"/>
      <c r="AG3873" s="62"/>
      <c r="AH3873" s="62"/>
    </row>
    <row r="3874" spans="14:34">
      <c r="N3874" s="415"/>
      <c r="O3874" s="417"/>
      <c r="P3874" s="415"/>
      <c r="Q3874" s="418"/>
      <c r="R3874" s="62"/>
      <c r="S3874" s="62"/>
      <c r="T3874" s="62"/>
      <c r="U3874" s="62"/>
      <c r="V3874" s="417"/>
      <c r="W3874" s="62"/>
      <c r="X3874" s="415"/>
      <c r="Y3874" s="417"/>
      <c r="Z3874" s="415"/>
      <c r="AA3874" s="417"/>
      <c r="AB3874" s="62"/>
      <c r="AC3874" s="62"/>
      <c r="AD3874" s="62"/>
      <c r="AE3874" s="62"/>
      <c r="AF3874" s="62"/>
      <c r="AG3874" s="62"/>
      <c r="AH3874" s="62"/>
    </row>
    <row r="3875" spans="14:34">
      <c r="N3875" s="415"/>
      <c r="O3875" s="417"/>
      <c r="P3875" s="415"/>
      <c r="Q3875" s="418"/>
      <c r="R3875" s="62"/>
      <c r="S3875" s="62"/>
      <c r="T3875" s="62"/>
      <c r="U3875" s="62"/>
      <c r="V3875" s="417"/>
      <c r="W3875" s="62"/>
      <c r="X3875" s="415"/>
      <c r="Y3875" s="417"/>
      <c r="Z3875" s="415"/>
      <c r="AA3875" s="417"/>
      <c r="AB3875" s="62"/>
      <c r="AC3875" s="62"/>
      <c r="AD3875" s="62"/>
      <c r="AE3875" s="62"/>
      <c r="AF3875" s="62"/>
      <c r="AG3875" s="62"/>
      <c r="AH3875" s="62"/>
    </row>
    <row r="3876" spans="14:34">
      <c r="N3876" s="415"/>
      <c r="O3876" s="417"/>
      <c r="P3876" s="415"/>
      <c r="Q3876" s="418"/>
      <c r="R3876" s="62"/>
      <c r="S3876" s="62"/>
      <c r="T3876" s="62"/>
      <c r="U3876" s="62"/>
      <c r="V3876" s="417"/>
      <c r="W3876" s="62"/>
      <c r="X3876" s="415"/>
      <c r="Y3876" s="417"/>
      <c r="Z3876" s="415"/>
      <c r="AA3876" s="417"/>
      <c r="AB3876" s="62"/>
      <c r="AC3876" s="62"/>
      <c r="AD3876" s="62"/>
      <c r="AE3876" s="62"/>
      <c r="AF3876" s="62"/>
      <c r="AG3876" s="62"/>
      <c r="AH3876" s="62"/>
    </row>
    <row r="3877" spans="14:34">
      <c r="N3877" s="415"/>
      <c r="O3877" s="417"/>
      <c r="P3877" s="415"/>
      <c r="Q3877" s="418"/>
      <c r="R3877" s="62"/>
      <c r="S3877" s="62"/>
      <c r="T3877" s="62"/>
      <c r="U3877" s="62"/>
      <c r="V3877" s="417"/>
      <c r="W3877" s="62"/>
      <c r="X3877" s="415"/>
      <c r="Y3877" s="417"/>
      <c r="Z3877" s="415"/>
      <c r="AA3877" s="417"/>
      <c r="AB3877" s="62"/>
      <c r="AC3877" s="62"/>
      <c r="AD3877" s="62"/>
      <c r="AE3877" s="62"/>
      <c r="AF3877" s="62"/>
      <c r="AG3877" s="62"/>
      <c r="AH3877" s="62"/>
    </row>
    <row r="3878" spans="14:34">
      <c r="N3878" s="415"/>
      <c r="O3878" s="417"/>
      <c r="P3878" s="415"/>
      <c r="Q3878" s="418"/>
      <c r="R3878" s="62"/>
      <c r="S3878" s="62"/>
      <c r="T3878" s="62"/>
      <c r="U3878" s="62"/>
      <c r="V3878" s="417"/>
      <c r="W3878" s="62"/>
      <c r="X3878" s="415"/>
      <c r="Y3878" s="417"/>
      <c r="Z3878" s="415"/>
      <c r="AA3878" s="417"/>
      <c r="AB3878" s="62"/>
      <c r="AC3878" s="62"/>
      <c r="AD3878" s="62"/>
      <c r="AE3878" s="62"/>
      <c r="AF3878" s="62"/>
      <c r="AG3878" s="62"/>
      <c r="AH3878" s="62"/>
    </row>
    <row r="3879" spans="14:34">
      <c r="N3879" s="415"/>
      <c r="O3879" s="417"/>
      <c r="P3879" s="415"/>
      <c r="Q3879" s="418"/>
      <c r="R3879" s="62"/>
      <c r="S3879" s="62"/>
      <c r="T3879" s="62"/>
      <c r="U3879" s="62"/>
      <c r="V3879" s="417"/>
      <c r="W3879" s="62"/>
      <c r="X3879" s="415"/>
      <c r="Y3879" s="417"/>
      <c r="Z3879" s="415"/>
      <c r="AA3879" s="417"/>
      <c r="AB3879" s="62"/>
      <c r="AC3879" s="62"/>
      <c r="AD3879" s="62"/>
      <c r="AE3879" s="62"/>
      <c r="AF3879" s="62"/>
      <c r="AG3879" s="62"/>
      <c r="AH3879" s="62"/>
    </row>
    <row r="3880" spans="14:34">
      <c r="N3880" s="415"/>
      <c r="O3880" s="417"/>
      <c r="P3880" s="415"/>
      <c r="Q3880" s="418"/>
      <c r="R3880" s="62"/>
      <c r="S3880" s="62"/>
      <c r="T3880" s="62"/>
      <c r="U3880" s="62"/>
      <c r="V3880" s="417"/>
      <c r="W3880" s="62"/>
      <c r="X3880" s="415"/>
      <c r="Y3880" s="417"/>
      <c r="Z3880" s="415"/>
      <c r="AA3880" s="417"/>
      <c r="AB3880" s="62"/>
      <c r="AC3880" s="62"/>
      <c r="AD3880" s="62"/>
      <c r="AE3880" s="62"/>
      <c r="AF3880" s="62"/>
      <c r="AG3880" s="62"/>
      <c r="AH3880" s="62"/>
    </row>
    <row r="3881" spans="14:34">
      <c r="N3881" s="415"/>
      <c r="O3881" s="417"/>
      <c r="P3881" s="415"/>
      <c r="Q3881" s="418"/>
      <c r="R3881" s="62"/>
      <c r="S3881" s="62"/>
      <c r="T3881" s="62"/>
      <c r="U3881" s="62"/>
      <c r="V3881" s="417"/>
      <c r="W3881" s="62"/>
      <c r="X3881" s="415"/>
      <c r="Y3881" s="417"/>
      <c r="Z3881" s="415"/>
      <c r="AA3881" s="417"/>
      <c r="AB3881" s="62"/>
      <c r="AC3881" s="62"/>
      <c r="AD3881" s="62"/>
      <c r="AE3881" s="62"/>
      <c r="AF3881" s="62"/>
      <c r="AG3881" s="62"/>
      <c r="AH3881" s="62"/>
    </row>
    <row r="3882" spans="14:34">
      <c r="N3882" s="415"/>
      <c r="O3882" s="417"/>
      <c r="P3882" s="415"/>
      <c r="Q3882" s="418"/>
      <c r="R3882" s="62"/>
      <c r="S3882" s="62"/>
      <c r="T3882" s="62"/>
      <c r="U3882" s="62"/>
      <c r="V3882" s="417"/>
      <c r="W3882" s="62"/>
      <c r="X3882" s="415"/>
      <c r="Y3882" s="417"/>
      <c r="Z3882" s="415"/>
      <c r="AA3882" s="417"/>
      <c r="AB3882" s="62"/>
      <c r="AC3882" s="62"/>
      <c r="AD3882" s="62"/>
      <c r="AE3882" s="62"/>
      <c r="AF3882" s="62"/>
      <c r="AG3882" s="62"/>
      <c r="AH3882" s="62"/>
    </row>
    <row r="3883" spans="14:34">
      <c r="N3883" s="415"/>
      <c r="O3883" s="417"/>
      <c r="P3883" s="415"/>
      <c r="Q3883" s="418"/>
      <c r="R3883" s="62"/>
      <c r="S3883" s="62"/>
      <c r="T3883" s="62"/>
      <c r="U3883" s="62"/>
      <c r="V3883" s="417"/>
      <c r="W3883" s="62"/>
      <c r="X3883" s="415"/>
      <c r="Y3883" s="417"/>
      <c r="Z3883" s="415"/>
      <c r="AA3883" s="417"/>
      <c r="AB3883" s="62"/>
      <c r="AC3883" s="62"/>
      <c r="AD3883" s="62"/>
      <c r="AE3883" s="62"/>
      <c r="AF3883" s="62"/>
      <c r="AG3883" s="62"/>
      <c r="AH3883" s="62"/>
    </row>
    <row r="3884" spans="14:34">
      <c r="N3884" s="415"/>
      <c r="O3884" s="417"/>
      <c r="P3884" s="415"/>
      <c r="Q3884" s="418"/>
      <c r="R3884" s="62"/>
      <c r="S3884" s="62"/>
      <c r="T3884" s="62"/>
      <c r="U3884" s="62"/>
      <c r="V3884" s="417"/>
      <c r="W3884" s="62"/>
      <c r="X3884" s="415"/>
      <c r="Y3884" s="417"/>
      <c r="Z3884" s="415"/>
      <c r="AA3884" s="417"/>
      <c r="AB3884" s="62"/>
      <c r="AC3884" s="62"/>
      <c r="AD3884" s="62"/>
      <c r="AE3884" s="62"/>
      <c r="AF3884" s="62"/>
      <c r="AG3884" s="62"/>
      <c r="AH3884" s="62"/>
    </row>
    <row r="3885" spans="14:34">
      <c r="N3885" s="415"/>
      <c r="O3885" s="417"/>
      <c r="P3885" s="415"/>
      <c r="Q3885" s="418"/>
      <c r="R3885" s="62"/>
      <c r="S3885" s="62"/>
      <c r="T3885" s="62"/>
      <c r="U3885" s="62"/>
      <c r="V3885" s="417"/>
      <c r="W3885" s="62"/>
      <c r="X3885" s="415"/>
      <c r="Y3885" s="417"/>
      <c r="Z3885" s="415"/>
      <c r="AA3885" s="417"/>
      <c r="AB3885" s="62"/>
      <c r="AC3885" s="62"/>
      <c r="AD3885" s="62"/>
      <c r="AE3885" s="62"/>
      <c r="AF3885" s="62"/>
      <c r="AG3885" s="62"/>
      <c r="AH3885" s="62"/>
    </row>
    <row r="3886" spans="14:34">
      <c r="N3886" s="415"/>
      <c r="O3886" s="417"/>
      <c r="P3886" s="415"/>
      <c r="Q3886" s="418"/>
      <c r="R3886" s="62"/>
      <c r="S3886" s="62"/>
      <c r="T3886" s="62"/>
      <c r="U3886" s="62"/>
      <c r="V3886" s="417"/>
      <c r="W3886" s="62"/>
      <c r="X3886" s="415"/>
      <c r="Y3886" s="417"/>
      <c r="Z3886" s="415"/>
      <c r="AA3886" s="417"/>
      <c r="AB3886" s="62"/>
      <c r="AC3886" s="62"/>
      <c r="AD3886" s="62"/>
      <c r="AE3886" s="62"/>
      <c r="AF3886" s="62"/>
      <c r="AG3886" s="62"/>
      <c r="AH3886" s="62"/>
    </row>
    <row r="3887" spans="14:34">
      <c r="N3887" s="415"/>
      <c r="O3887" s="417"/>
      <c r="P3887" s="415"/>
      <c r="Q3887" s="418"/>
      <c r="R3887" s="62"/>
      <c r="S3887" s="62"/>
      <c r="T3887" s="62"/>
      <c r="U3887" s="62"/>
      <c r="V3887" s="417"/>
      <c r="W3887" s="62"/>
      <c r="X3887" s="415"/>
      <c r="Y3887" s="417"/>
      <c r="Z3887" s="415"/>
      <c r="AA3887" s="417"/>
      <c r="AB3887" s="62"/>
      <c r="AC3887" s="62"/>
      <c r="AD3887" s="62"/>
      <c r="AE3887" s="62"/>
      <c r="AF3887" s="62"/>
      <c r="AG3887" s="62"/>
      <c r="AH3887" s="62"/>
    </row>
    <row r="3888" spans="14:34">
      <c r="N3888" s="415"/>
      <c r="O3888" s="417"/>
      <c r="P3888" s="415"/>
      <c r="Q3888" s="418"/>
      <c r="R3888" s="62"/>
      <c r="S3888" s="62"/>
      <c r="T3888" s="62"/>
      <c r="U3888" s="62"/>
      <c r="V3888" s="417"/>
      <c r="W3888" s="62"/>
      <c r="X3888" s="415"/>
      <c r="Y3888" s="417"/>
      <c r="Z3888" s="415"/>
      <c r="AA3888" s="417"/>
      <c r="AB3888" s="62"/>
      <c r="AC3888" s="62"/>
      <c r="AD3888" s="62"/>
      <c r="AE3888" s="62"/>
      <c r="AF3888" s="62"/>
      <c r="AG3888" s="62"/>
      <c r="AH3888" s="62"/>
    </row>
    <row r="3889" spans="14:34">
      <c r="N3889" s="415"/>
      <c r="O3889" s="417"/>
      <c r="P3889" s="415"/>
      <c r="Q3889" s="418"/>
      <c r="R3889" s="62"/>
      <c r="S3889" s="62"/>
      <c r="T3889" s="62"/>
      <c r="U3889" s="62"/>
      <c r="V3889" s="417"/>
      <c r="W3889" s="62"/>
      <c r="X3889" s="415"/>
      <c r="Y3889" s="417"/>
      <c r="Z3889" s="415"/>
      <c r="AA3889" s="417"/>
      <c r="AB3889" s="62"/>
      <c r="AC3889" s="62"/>
      <c r="AD3889" s="62"/>
      <c r="AE3889" s="62"/>
      <c r="AF3889" s="62"/>
      <c r="AG3889" s="62"/>
      <c r="AH3889" s="62"/>
    </row>
    <row r="3890" spans="14:34">
      <c r="N3890" s="415"/>
      <c r="O3890" s="417"/>
      <c r="P3890" s="415"/>
      <c r="Q3890" s="418"/>
      <c r="R3890" s="62"/>
      <c r="S3890" s="62"/>
      <c r="T3890" s="62"/>
      <c r="U3890" s="62"/>
      <c r="V3890" s="417"/>
      <c r="W3890" s="62"/>
      <c r="X3890" s="415"/>
      <c r="Y3890" s="417"/>
      <c r="Z3890" s="415"/>
      <c r="AA3890" s="417"/>
      <c r="AB3890" s="62"/>
      <c r="AC3890" s="62"/>
      <c r="AD3890" s="62"/>
      <c r="AE3890" s="62"/>
      <c r="AF3890" s="62"/>
      <c r="AG3890" s="62"/>
      <c r="AH3890" s="62"/>
    </row>
    <row r="3891" spans="14:34">
      <c r="N3891" s="415"/>
      <c r="O3891" s="417"/>
      <c r="P3891" s="415"/>
      <c r="Q3891" s="418"/>
      <c r="R3891" s="62"/>
      <c r="S3891" s="62"/>
      <c r="T3891" s="62"/>
      <c r="U3891" s="62"/>
      <c r="V3891" s="417"/>
      <c r="W3891" s="62"/>
      <c r="X3891" s="415"/>
      <c r="Y3891" s="417"/>
      <c r="Z3891" s="415"/>
      <c r="AA3891" s="417"/>
      <c r="AB3891" s="62"/>
      <c r="AC3891" s="62"/>
      <c r="AD3891" s="62"/>
      <c r="AE3891" s="62"/>
      <c r="AF3891" s="62"/>
      <c r="AG3891" s="62"/>
      <c r="AH3891" s="62"/>
    </row>
    <row r="3892" spans="14:34">
      <c r="N3892" s="415"/>
      <c r="O3892" s="417"/>
      <c r="P3892" s="415"/>
      <c r="Q3892" s="418"/>
      <c r="R3892" s="62"/>
      <c r="S3892" s="62"/>
      <c r="T3892" s="62"/>
      <c r="U3892" s="62"/>
      <c r="V3892" s="417"/>
      <c r="W3892" s="62"/>
      <c r="X3892" s="415"/>
      <c r="Y3892" s="417"/>
      <c r="Z3892" s="415"/>
      <c r="AA3892" s="417"/>
      <c r="AB3892" s="62"/>
      <c r="AC3892" s="62"/>
      <c r="AD3892" s="62"/>
      <c r="AE3892" s="62"/>
      <c r="AF3892" s="62"/>
      <c r="AG3892" s="62"/>
      <c r="AH3892" s="62"/>
    </row>
    <row r="3893" spans="14:34">
      <c r="N3893" s="415"/>
      <c r="O3893" s="417"/>
      <c r="P3893" s="415"/>
      <c r="Q3893" s="418"/>
      <c r="R3893" s="62"/>
      <c r="S3893" s="62"/>
      <c r="T3893" s="62"/>
      <c r="U3893" s="62"/>
      <c r="V3893" s="417"/>
      <c r="W3893" s="62"/>
      <c r="X3893" s="415"/>
      <c r="Y3893" s="417"/>
      <c r="Z3893" s="415"/>
      <c r="AA3893" s="417"/>
      <c r="AB3893" s="62"/>
      <c r="AC3893" s="62"/>
      <c r="AD3893" s="62"/>
      <c r="AE3893" s="62"/>
      <c r="AF3893" s="62"/>
      <c r="AG3893" s="62"/>
      <c r="AH3893" s="62"/>
    </row>
    <row r="3894" spans="14:34">
      <c r="N3894" s="415"/>
      <c r="O3894" s="417"/>
      <c r="P3894" s="415"/>
      <c r="Q3894" s="418"/>
      <c r="R3894" s="62"/>
      <c r="S3894" s="62"/>
      <c r="T3894" s="62"/>
      <c r="U3894" s="62"/>
      <c r="V3894" s="417"/>
      <c r="W3894" s="62"/>
      <c r="X3894" s="415"/>
      <c r="Y3894" s="417"/>
      <c r="Z3894" s="415"/>
      <c r="AA3894" s="417"/>
      <c r="AB3894" s="62"/>
      <c r="AC3894" s="62"/>
      <c r="AD3894" s="62"/>
      <c r="AE3894" s="62"/>
      <c r="AF3894" s="62"/>
      <c r="AG3894" s="62"/>
      <c r="AH3894" s="62"/>
    </row>
    <row r="3895" spans="14:34">
      <c r="N3895" s="415"/>
      <c r="O3895" s="417"/>
      <c r="P3895" s="415"/>
      <c r="Q3895" s="418"/>
      <c r="R3895" s="62"/>
      <c r="S3895" s="62"/>
      <c r="T3895" s="62"/>
      <c r="U3895" s="62"/>
      <c r="V3895" s="417"/>
      <c r="W3895" s="62"/>
      <c r="X3895" s="415"/>
      <c r="Y3895" s="417"/>
      <c r="Z3895" s="415"/>
      <c r="AA3895" s="417"/>
      <c r="AB3895" s="62"/>
      <c r="AC3895" s="62"/>
      <c r="AD3895" s="62"/>
      <c r="AE3895" s="62"/>
      <c r="AF3895" s="62"/>
      <c r="AG3895" s="62"/>
      <c r="AH3895" s="62"/>
    </row>
    <row r="3896" spans="14:34">
      <c r="N3896" s="415"/>
      <c r="O3896" s="417"/>
      <c r="P3896" s="415"/>
      <c r="Q3896" s="418"/>
      <c r="R3896" s="62"/>
      <c r="S3896" s="62"/>
      <c r="T3896" s="62"/>
      <c r="U3896" s="62"/>
      <c r="V3896" s="417"/>
      <c r="W3896" s="62"/>
      <c r="X3896" s="415"/>
      <c r="Y3896" s="417"/>
      <c r="Z3896" s="415"/>
      <c r="AA3896" s="417"/>
      <c r="AB3896" s="62"/>
      <c r="AC3896" s="62"/>
      <c r="AD3896" s="62"/>
      <c r="AE3896" s="62"/>
      <c r="AF3896" s="62"/>
      <c r="AG3896" s="62"/>
      <c r="AH3896" s="62"/>
    </row>
    <row r="3897" spans="14:34">
      <c r="N3897" s="415"/>
      <c r="O3897" s="417"/>
      <c r="P3897" s="415"/>
      <c r="Q3897" s="418"/>
      <c r="R3897" s="62"/>
      <c r="S3897" s="62"/>
      <c r="T3897" s="62"/>
      <c r="U3897" s="62"/>
      <c r="V3897" s="417"/>
      <c r="W3897" s="62"/>
      <c r="X3897" s="415"/>
      <c r="Y3897" s="417"/>
      <c r="Z3897" s="415"/>
      <c r="AA3897" s="417"/>
      <c r="AB3897" s="62"/>
      <c r="AC3897" s="62"/>
      <c r="AD3897" s="62"/>
      <c r="AE3897" s="62"/>
      <c r="AF3897" s="62"/>
      <c r="AG3897" s="62"/>
      <c r="AH3897" s="62"/>
    </row>
    <row r="3898" spans="14:34">
      <c r="N3898" s="415"/>
      <c r="O3898" s="417"/>
      <c r="P3898" s="415"/>
      <c r="Q3898" s="418"/>
      <c r="R3898" s="62"/>
      <c r="S3898" s="62"/>
      <c r="T3898" s="62"/>
      <c r="U3898" s="62"/>
      <c r="V3898" s="417"/>
      <c r="W3898" s="62"/>
      <c r="X3898" s="415"/>
      <c r="Y3898" s="417"/>
      <c r="Z3898" s="415"/>
      <c r="AA3898" s="417"/>
      <c r="AB3898" s="62"/>
      <c r="AC3898" s="62"/>
      <c r="AD3898" s="62"/>
      <c r="AE3898" s="62"/>
      <c r="AF3898" s="62"/>
      <c r="AG3898" s="62"/>
      <c r="AH3898" s="62"/>
    </row>
    <row r="3899" spans="14:34">
      <c r="N3899" s="415"/>
      <c r="O3899" s="417"/>
      <c r="P3899" s="415"/>
      <c r="Q3899" s="418"/>
      <c r="R3899" s="62"/>
      <c r="S3899" s="62"/>
      <c r="T3899" s="62"/>
      <c r="U3899" s="62"/>
      <c r="V3899" s="417"/>
      <c r="W3899" s="62"/>
      <c r="X3899" s="415"/>
      <c r="Y3899" s="417"/>
      <c r="Z3899" s="415"/>
      <c r="AA3899" s="417"/>
      <c r="AB3899" s="62"/>
      <c r="AC3899" s="62"/>
      <c r="AD3899" s="62"/>
      <c r="AE3899" s="62"/>
      <c r="AF3899" s="62"/>
      <c r="AG3899" s="62"/>
      <c r="AH3899" s="62"/>
    </row>
    <row r="3900" spans="14:34">
      <c r="N3900" s="415"/>
      <c r="O3900" s="417"/>
      <c r="P3900" s="415"/>
      <c r="Q3900" s="418"/>
      <c r="R3900" s="62"/>
      <c r="S3900" s="62"/>
      <c r="T3900" s="62"/>
      <c r="U3900" s="62"/>
      <c r="V3900" s="417"/>
      <c r="W3900" s="62"/>
      <c r="X3900" s="415"/>
      <c r="Y3900" s="417"/>
      <c r="Z3900" s="415"/>
      <c r="AA3900" s="417"/>
      <c r="AB3900" s="62"/>
      <c r="AC3900" s="62"/>
      <c r="AD3900" s="62"/>
      <c r="AE3900" s="62"/>
      <c r="AF3900" s="62"/>
      <c r="AG3900" s="62"/>
      <c r="AH3900" s="62"/>
    </row>
    <row r="3901" spans="14:34">
      <c r="N3901" s="415"/>
      <c r="O3901" s="417"/>
      <c r="P3901" s="415"/>
      <c r="Q3901" s="418"/>
      <c r="R3901" s="62"/>
      <c r="S3901" s="62"/>
      <c r="T3901" s="62"/>
      <c r="U3901" s="62"/>
      <c r="V3901" s="417"/>
      <c r="W3901" s="62"/>
      <c r="X3901" s="415"/>
      <c r="Y3901" s="417"/>
      <c r="Z3901" s="415"/>
      <c r="AA3901" s="417"/>
      <c r="AB3901" s="62"/>
      <c r="AC3901" s="62"/>
      <c r="AD3901" s="62"/>
      <c r="AE3901" s="62"/>
      <c r="AF3901" s="62"/>
      <c r="AG3901" s="62"/>
      <c r="AH3901" s="62"/>
    </row>
    <row r="3902" spans="14:34">
      <c r="N3902" s="415"/>
      <c r="O3902" s="417"/>
      <c r="P3902" s="415"/>
      <c r="Q3902" s="418"/>
      <c r="R3902" s="62"/>
      <c r="S3902" s="62"/>
      <c r="T3902" s="62"/>
      <c r="U3902" s="62"/>
      <c r="V3902" s="417"/>
      <c r="W3902" s="62"/>
      <c r="X3902" s="415"/>
      <c r="Y3902" s="417"/>
      <c r="Z3902" s="415"/>
      <c r="AA3902" s="417"/>
      <c r="AB3902" s="62"/>
      <c r="AC3902" s="62"/>
      <c r="AD3902" s="62"/>
      <c r="AE3902" s="62"/>
      <c r="AF3902" s="62"/>
      <c r="AG3902" s="62"/>
      <c r="AH3902" s="62"/>
    </row>
    <row r="3903" spans="14:34">
      <c r="N3903" s="415"/>
      <c r="O3903" s="417"/>
      <c r="P3903" s="415"/>
      <c r="Q3903" s="418"/>
      <c r="R3903" s="62"/>
      <c r="S3903" s="62"/>
      <c r="T3903" s="62"/>
      <c r="U3903" s="62"/>
      <c r="V3903" s="417"/>
      <c r="W3903" s="62"/>
      <c r="X3903" s="415"/>
      <c r="Y3903" s="417"/>
      <c r="Z3903" s="415"/>
      <c r="AA3903" s="417"/>
      <c r="AB3903" s="62"/>
      <c r="AC3903" s="62"/>
      <c r="AD3903" s="62"/>
      <c r="AE3903" s="62"/>
      <c r="AF3903" s="62"/>
      <c r="AG3903" s="62"/>
      <c r="AH3903" s="62"/>
    </row>
    <row r="3904" spans="14:34">
      <c r="N3904" s="415"/>
      <c r="O3904" s="417"/>
      <c r="P3904" s="415"/>
      <c r="Q3904" s="418"/>
      <c r="R3904" s="62"/>
      <c r="S3904" s="62"/>
      <c r="T3904" s="62"/>
      <c r="U3904" s="62"/>
      <c r="V3904" s="417"/>
      <c r="W3904" s="62"/>
      <c r="X3904" s="415"/>
      <c r="Y3904" s="417"/>
      <c r="Z3904" s="415"/>
      <c r="AA3904" s="417"/>
      <c r="AB3904" s="62"/>
      <c r="AC3904" s="62"/>
      <c r="AD3904" s="62"/>
      <c r="AE3904" s="62"/>
      <c r="AF3904" s="62"/>
      <c r="AG3904" s="62"/>
      <c r="AH3904" s="62"/>
    </row>
    <row r="3905" spans="14:34">
      <c r="N3905" s="415"/>
      <c r="O3905" s="417"/>
      <c r="P3905" s="415"/>
      <c r="Q3905" s="418"/>
      <c r="R3905" s="62"/>
      <c r="S3905" s="62"/>
      <c r="T3905" s="62"/>
      <c r="U3905" s="62"/>
      <c r="V3905" s="417"/>
      <c r="W3905" s="62"/>
      <c r="X3905" s="415"/>
      <c r="Y3905" s="417"/>
      <c r="Z3905" s="415"/>
      <c r="AA3905" s="417"/>
      <c r="AB3905" s="62"/>
      <c r="AC3905" s="62"/>
      <c r="AD3905" s="62"/>
      <c r="AE3905" s="62"/>
      <c r="AF3905" s="62"/>
      <c r="AG3905" s="62"/>
      <c r="AH3905" s="62"/>
    </row>
    <row r="3906" spans="14:34">
      <c r="N3906" s="415"/>
      <c r="O3906" s="417"/>
      <c r="P3906" s="415"/>
      <c r="Q3906" s="418"/>
      <c r="R3906" s="62"/>
      <c r="S3906" s="62"/>
      <c r="T3906" s="62"/>
      <c r="U3906" s="62"/>
      <c r="V3906" s="417"/>
      <c r="W3906" s="62"/>
      <c r="X3906" s="415"/>
      <c r="Y3906" s="417"/>
      <c r="Z3906" s="415"/>
      <c r="AA3906" s="417"/>
      <c r="AB3906" s="62"/>
      <c r="AC3906" s="62"/>
      <c r="AD3906" s="62"/>
      <c r="AE3906" s="62"/>
      <c r="AF3906" s="62"/>
      <c r="AG3906" s="62"/>
      <c r="AH3906" s="62"/>
    </row>
    <row r="3907" spans="14:34">
      <c r="N3907" s="415"/>
      <c r="O3907" s="417"/>
      <c r="P3907" s="415"/>
      <c r="Q3907" s="418"/>
      <c r="R3907" s="62"/>
      <c r="S3907" s="62"/>
      <c r="T3907" s="62"/>
      <c r="U3907" s="62"/>
      <c r="V3907" s="417"/>
      <c r="W3907" s="62"/>
      <c r="X3907" s="415"/>
      <c r="Y3907" s="417"/>
      <c r="Z3907" s="415"/>
      <c r="AA3907" s="417"/>
      <c r="AB3907" s="62"/>
      <c r="AC3907" s="62"/>
      <c r="AD3907" s="62"/>
      <c r="AE3907" s="62"/>
      <c r="AF3907" s="62"/>
      <c r="AG3907" s="62"/>
      <c r="AH3907" s="62"/>
    </row>
    <row r="3908" spans="14:34">
      <c r="N3908" s="415"/>
      <c r="O3908" s="417"/>
      <c r="P3908" s="415"/>
      <c r="Q3908" s="418"/>
      <c r="R3908" s="62"/>
      <c r="S3908" s="62"/>
      <c r="T3908" s="62"/>
      <c r="U3908" s="62"/>
      <c r="V3908" s="417"/>
      <c r="W3908" s="62"/>
      <c r="X3908" s="415"/>
      <c r="Y3908" s="417"/>
      <c r="Z3908" s="415"/>
      <c r="AA3908" s="417"/>
      <c r="AB3908" s="62"/>
      <c r="AC3908" s="62"/>
      <c r="AD3908" s="62"/>
      <c r="AE3908" s="62"/>
      <c r="AF3908" s="62"/>
      <c r="AG3908" s="62"/>
      <c r="AH3908" s="62"/>
    </row>
    <row r="3909" spans="14:34">
      <c r="N3909" s="415"/>
      <c r="O3909" s="417"/>
      <c r="P3909" s="415"/>
      <c r="Q3909" s="418"/>
      <c r="R3909" s="62"/>
      <c r="S3909" s="62"/>
      <c r="T3909" s="62"/>
      <c r="U3909" s="62"/>
      <c r="V3909" s="417"/>
      <c r="W3909" s="62"/>
      <c r="X3909" s="415"/>
      <c r="Y3909" s="417"/>
      <c r="Z3909" s="415"/>
      <c r="AA3909" s="417"/>
      <c r="AB3909" s="62"/>
      <c r="AC3909" s="62"/>
      <c r="AD3909" s="62"/>
      <c r="AE3909" s="62"/>
      <c r="AF3909" s="62"/>
      <c r="AG3909" s="62"/>
      <c r="AH3909" s="62"/>
    </row>
    <row r="3910" spans="14:34">
      <c r="N3910" s="415"/>
      <c r="O3910" s="417"/>
      <c r="P3910" s="415"/>
      <c r="Q3910" s="418"/>
      <c r="R3910" s="62"/>
      <c r="S3910" s="62"/>
      <c r="T3910" s="62"/>
      <c r="U3910" s="62"/>
      <c r="V3910" s="417"/>
      <c r="W3910" s="62"/>
      <c r="X3910" s="415"/>
      <c r="Y3910" s="417"/>
      <c r="Z3910" s="415"/>
      <c r="AA3910" s="417"/>
      <c r="AB3910" s="62"/>
      <c r="AC3910" s="62"/>
      <c r="AD3910" s="62"/>
      <c r="AE3910" s="62"/>
      <c r="AF3910" s="62"/>
      <c r="AG3910" s="62"/>
      <c r="AH3910" s="62"/>
    </row>
    <row r="3911" spans="14:34">
      <c r="N3911" s="415"/>
      <c r="O3911" s="417"/>
      <c r="P3911" s="415"/>
      <c r="Q3911" s="418"/>
      <c r="R3911" s="62"/>
      <c r="S3911" s="62"/>
      <c r="T3911" s="62"/>
      <c r="U3911" s="62"/>
      <c r="V3911" s="417"/>
      <c r="W3911" s="62"/>
      <c r="X3911" s="415"/>
      <c r="Y3911" s="417"/>
      <c r="Z3911" s="415"/>
      <c r="AA3911" s="417"/>
      <c r="AB3911" s="62"/>
      <c r="AC3911" s="62"/>
      <c r="AD3911" s="62"/>
      <c r="AE3911" s="62"/>
      <c r="AF3911" s="62"/>
      <c r="AG3911" s="62"/>
      <c r="AH3911" s="62"/>
    </row>
    <row r="3912" spans="14:34">
      <c r="N3912" s="415"/>
      <c r="O3912" s="417"/>
      <c r="P3912" s="415"/>
      <c r="Q3912" s="418"/>
      <c r="R3912" s="62"/>
      <c r="S3912" s="62"/>
      <c r="T3912" s="62"/>
      <c r="U3912" s="62"/>
      <c r="V3912" s="417"/>
      <c r="W3912" s="62"/>
      <c r="X3912" s="415"/>
      <c r="Y3912" s="417"/>
      <c r="Z3912" s="415"/>
      <c r="AA3912" s="417"/>
      <c r="AB3912" s="62"/>
      <c r="AC3912" s="62"/>
      <c r="AD3912" s="62"/>
      <c r="AE3912" s="62"/>
      <c r="AF3912" s="62"/>
      <c r="AG3912" s="62"/>
      <c r="AH3912" s="62"/>
    </row>
    <row r="3913" spans="14:34">
      <c r="N3913" s="415"/>
      <c r="O3913" s="417"/>
      <c r="P3913" s="415"/>
      <c r="Q3913" s="418"/>
      <c r="R3913" s="62"/>
      <c r="S3913" s="62"/>
      <c r="T3913" s="62"/>
      <c r="U3913" s="62"/>
      <c r="V3913" s="417"/>
      <c r="W3913" s="62"/>
      <c r="X3913" s="415"/>
      <c r="Y3913" s="417"/>
      <c r="Z3913" s="415"/>
      <c r="AA3913" s="417"/>
      <c r="AB3913" s="62"/>
      <c r="AC3913" s="62"/>
      <c r="AD3913" s="62"/>
      <c r="AE3913" s="62"/>
      <c r="AF3913" s="62"/>
      <c r="AG3913" s="62"/>
      <c r="AH3913" s="62"/>
    </row>
    <row r="3914" spans="14:34">
      <c r="N3914" s="415"/>
      <c r="O3914" s="417"/>
      <c r="P3914" s="415"/>
      <c r="Q3914" s="418"/>
      <c r="R3914" s="62"/>
      <c r="S3914" s="62"/>
      <c r="T3914" s="62"/>
      <c r="U3914" s="62"/>
      <c r="V3914" s="417"/>
      <c r="W3914" s="62"/>
      <c r="X3914" s="415"/>
      <c r="Y3914" s="417"/>
      <c r="Z3914" s="415"/>
      <c r="AA3914" s="417"/>
      <c r="AB3914" s="62"/>
      <c r="AC3914" s="62"/>
      <c r="AD3914" s="62"/>
      <c r="AE3914" s="62"/>
      <c r="AF3914" s="62"/>
      <c r="AG3914" s="62"/>
      <c r="AH3914" s="62"/>
    </row>
    <row r="3915" spans="14:34">
      <c r="N3915" s="415"/>
      <c r="O3915" s="417"/>
      <c r="P3915" s="415"/>
      <c r="Q3915" s="418"/>
      <c r="R3915" s="62"/>
      <c r="S3915" s="62"/>
      <c r="T3915" s="62"/>
      <c r="U3915" s="62"/>
      <c r="V3915" s="417"/>
      <c r="W3915" s="62"/>
      <c r="X3915" s="415"/>
      <c r="Y3915" s="417"/>
      <c r="Z3915" s="415"/>
      <c r="AA3915" s="417"/>
      <c r="AB3915" s="62"/>
      <c r="AC3915" s="62"/>
      <c r="AD3915" s="62"/>
      <c r="AE3915" s="62"/>
      <c r="AF3915" s="62"/>
      <c r="AG3915" s="62"/>
      <c r="AH3915" s="62"/>
    </row>
    <row r="3916" spans="14:34">
      <c r="N3916" s="415"/>
      <c r="O3916" s="417"/>
      <c r="P3916" s="415"/>
      <c r="Q3916" s="418"/>
      <c r="R3916" s="62"/>
      <c r="S3916" s="62"/>
      <c r="T3916" s="62"/>
      <c r="U3916" s="62"/>
      <c r="V3916" s="417"/>
      <c r="W3916" s="62"/>
      <c r="X3916" s="415"/>
      <c r="Y3916" s="417"/>
      <c r="Z3916" s="415"/>
      <c r="AA3916" s="417"/>
      <c r="AB3916" s="62"/>
      <c r="AC3916" s="62"/>
      <c r="AD3916" s="62"/>
      <c r="AE3916" s="62"/>
      <c r="AF3916" s="62"/>
      <c r="AG3916" s="62"/>
      <c r="AH3916" s="62"/>
    </row>
    <row r="3917" spans="14:34">
      <c r="N3917" s="415"/>
      <c r="O3917" s="417"/>
      <c r="P3917" s="415"/>
      <c r="Q3917" s="418"/>
      <c r="R3917" s="62"/>
      <c r="S3917" s="62"/>
      <c r="T3917" s="62"/>
      <c r="U3917" s="62"/>
      <c r="V3917" s="417"/>
      <c r="W3917" s="62"/>
      <c r="X3917" s="415"/>
      <c r="Y3917" s="417"/>
      <c r="Z3917" s="415"/>
      <c r="AA3917" s="417"/>
      <c r="AB3917" s="62"/>
      <c r="AC3917" s="62"/>
      <c r="AD3917" s="62"/>
      <c r="AE3917" s="62"/>
      <c r="AF3917" s="62"/>
      <c r="AG3917" s="62"/>
      <c r="AH3917" s="62"/>
    </row>
    <row r="3918" spans="14:34">
      <c r="N3918" s="415"/>
      <c r="O3918" s="417"/>
      <c r="P3918" s="415"/>
      <c r="Q3918" s="418"/>
      <c r="R3918" s="62"/>
      <c r="S3918" s="62"/>
      <c r="T3918" s="62"/>
      <c r="U3918" s="62"/>
      <c r="V3918" s="417"/>
      <c r="W3918" s="62"/>
      <c r="X3918" s="415"/>
      <c r="Y3918" s="417"/>
      <c r="Z3918" s="415"/>
      <c r="AA3918" s="417"/>
      <c r="AB3918" s="62"/>
      <c r="AC3918" s="62"/>
      <c r="AD3918" s="62"/>
      <c r="AE3918" s="62"/>
      <c r="AF3918" s="62"/>
      <c r="AG3918" s="62"/>
      <c r="AH3918" s="62"/>
    </row>
    <row r="3919" spans="14:34">
      <c r="N3919" s="415"/>
      <c r="O3919" s="417"/>
      <c r="P3919" s="415"/>
      <c r="Q3919" s="418"/>
      <c r="R3919" s="62"/>
      <c r="S3919" s="62"/>
      <c r="T3919" s="62"/>
      <c r="U3919" s="62"/>
      <c r="V3919" s="417"/>
      <c r="W3919" s="62"/>
      <c r="X3919" s="415"/>
      <c r="Y3919" s="417"/>
      <c r="Z3919" s="415"/>
      <c r="AA3919" s="417"/>
      <c r="AB3919" s="62"/>
      <c r="AC3919" s="62"/>
      <c r="AD3919" s="62"/>
      <c r="AE3919" s="62"/>
      <c r="AF3919" s="62"/>
      <c r="AG3919" s="62"/>
      <c r="AH3919" s="62"/>
    </row>
    <row r="3920" spans="14:34">
      <c r="N3920" s="415"/>
      <c r="O3920" s="417"/>
      <c r="P3920" s="415"/>
      <c r="Q3920" s="418"/>
      <c r="R3920" s="62"/>
      <c r="S3920" s="62"/>
      <c r="T3920" s="62"/>
      <c r="U3920" s="62"/>
      <c r="V3920" s="417"/>
      <c r="W3920" s="62"/>
      <c r="X3920" s="415"/>
      <c r="Y3920" s="417"/>
      <c r="Z3920" s="415"/>
      <c r="AA3920" s="417"/>
      <c r="AB3920" s="62"/>
      <c r="AC3920" s="62"/>
      <c r="AD3920" s="62"/>
      <c r="AE3920" s="62"/>
      <c r="AF3920" s="62"/>
      <c r="AG3920" s="62"/>
      <c r="AH3920" s="62"/>
    </row>
    <row r="3921" spans="14:34">
      <c r="N3921" s="415"/>
      <c r="O3921" s="417"/>
      <c r="P3921" s="415"/>
      <c r="Q3921" s="418"/>
      <c r="R3921" s="62"/>
      <c r="S3921" s="62"/>
      <c r="T3921" s="62"/>
      <c r="U3921" s="62"/>
      <c r="V3921" s="417"/>
      <c r="W3921" s="62"/>
      <c r="X3921" s="415"/>
      <c r="Y3921" s="417"/>
      <c r="Z3921" s="415"/>
      <c r="AA3921" s="417"/>
      <c r="AB3921" s="62"/>
      <c r="AC3921" s="62"/>
      <c r="AD3921" s="62"/>
      <c r="AE3921" s="62"/>
      <c r="AF3921" s="62"/>
      <c r="AG3921" s="62"/>
      <c r="AH3921" s="62"/>
    </row>
    <row r="3922" spans="14:34">
      <c r="N3922" s="415"/>
      <c r="O3922" s="417"/>
      <c r="P3922" s="415"/>
      <c r="Q3922" s="418"/>
      <c r="R3922" s="62"/>
      <c r="S3922" s="62"/>
      <c r="T3922" s="62"/>
      <c r="U3922" s="62"/>
      <c r="V3922" s="417"/>
      <c r="W3922" s="62"/>
      <c r="X3922" s="415"/>
      <c r="Y3922" s="417"/>
      <c r="Z3922" s="415"/>
      <c r="AA3922" s="417"/>
      <c r="AB3922" s="62"/>
      <c r="AC3922" s="62"/>
      <c r="AD3922" s="62"/>
      <c r="AE3922" s="62"/>
      <c r="AF3922" s="62"/>
      <c r="AG3922" s="62"/>
      <c r="AH3922" s="62"/>
    </row>
    <row r="3923" spans="14:34">
      <c r="N3923" s="415"/>
      <c r="O3923" s="417"/>
      <c r="P3923" s="415"/>
      <c r="Q3923" s="418"/>
      <c r="R3923" s="62"/>
      <c r="S3923" s="62"/>
      <c r="T3923" s="62"/>
      <c r="U3923" s="62"/>
      <c r="V3923" s="417"/>
      <c r="W3923" s="62"/>
      <c r="X3923" s="415"/>
      <c r="Y3923" s="417"/>
      <c r="Z3923" s="415"/>
      <c r="AA3923" s="417"/>
      <c r="AB3923" s="62"/>
      <c r="AC3923" s="62"/>
      <c r="AD3923" s="62"/>
      <c r="AE3923" s="62"/>
      <c r="AF3923" s="62"/>
      <c r="AG3923" s="62"/>
      <c r="AH3923" s="62"/>
    </row>
    <row r="3924" spans="14:34">
      <c r="N3924" s="415"/>
      <c r="O3924" s="417"/>
      <c r="P3924" s="415"/>
      <c r="Q3924" s="418"/>
      <c r="R3924" s="62"/>
      <c r="S3924" s="62"/>
      <c r="T3924" s="62"/>
      <c r="U3924" s="62"/>
      <c r="V3924" s="417"/>
      <c r="W3924" s="62"/>
      <c r="X3924" s="415"/>
      <c r="Y3924" s="417"/>
      <c r="Z3924" s="415"/>
      <c r="AA3924" s="417"/>
      <c r="AB3924" s="62"/>
      <c r="AC3924" s="62"/>
      <c r="AD3924" s="62"/>
      <c r="AE3924" s="62"/>
      <c r="AF3924" s="62"/>
      <c r="AG3924" s="62"/>
      <c r="AH3924" s="62"/>
    </row>
    <row r="3925" spans="14:34">
      <c r="N3925" s="415"/>
      <c r="O3925" s="417"/>
      <c r="P3925" s="415"/>
      <c r="Q3925" s="418"/>
      <c r="R3925" s="62"/>
      <c r="S3925" s="62"/>
      <c r="T3925" s="62"/>
      <c r="U3925" s="62"/>
      <c r="V3925" s="417"/>
      <c r="W3925" s="62"/>
      <c r="X3925" s="415"/>
      <c r="Y3925" s="417"/>
      <c r="Z3925" s="415"/>
      <c r="AA3925" s="417"/>
      <c r="AB3925" s="62"/>
      <c r="AC3925" s="62"/>
      <c r="AD3925" s="62"/>
      <c r="AE3925" s="62"/>
      <c r="AF3925" s="62"/>
      <c r="AG3925" s="62"/>
      <c r="AH3925" s="62"/>
    </row>
    <row r="3926" spans="14:34">
      <c r="N3926" s="415"/>
      <c r="O3926" s="417"/>
      <c r="P3926" s="415"/>
      <c r="Q3926" s="418"/>
      <c r="R3926" s="62"/>
      <c r="S3926" s="62"/>
      <c r="T3926" s="62"/>
      <c r="U3926" s="62"/>
      <c r="V3926" s="417"/>
      <c r="W3926" s="62"/>
      <c r="X3926" s="415"/>
      <c r="Y3926" s="417"/>
      <c r="Z3926" s="415"/>
      <c r="AA3926" s="417"/>
      <c r="AB3926" s="62"/>
      <c r="AC3926" s="62"/>
      <c r="AD3926" s="62"/>
      <c r="AE3926" s="62"/>
      <c r="AF3926" s="62"/>
      <c r="AG3926" s="62"/>
      <c r="AH3926" s="62"/>
    </row>
    <row r="3927" spans="14:34">
      <c r="N3927" s="415"/>
      <c r="O3927" s="417"/>
      <c r="P3927" s="415"/>
      <c r="Q3927" s="418"/>
      <c r="R3927" s="62"/>
      <c r="S3927" s="62"/>
      <c r="T3927" s="62"/>
      <c r="U3927" s="62"/>
      <c r="V3927" s="417"/>
      <c r="W3927" s="62"/>
      <c r="X3927" s="415"/>
      <c r="Y3927" s="417"/>
      <c r="Z3927" s="415"/>
      <c r="AA3927" s="417"/>
      <c r="AB3927" s="62"/>
      <c r="AC3927" s="62"/>
      <c r="AD3927" s="62"/>
      <c r="AE3927" s="62"/>
      <c r="AF3927" s="62"/>
      <c r="AG3927" s="62"/>
      <c r="AH3927" s="62"/>
    </row>
    <row r="3928" spans="14:34">
      <c r="N3928" s="415"/>
      <c r="O3928" s="417"/>
      <c r="P3928" s="415"/>
      <c r="Q3928" s="418"/>
      <c r="R3928" s="62"/>
      <c r="S3928" s="62"/>
      <c r="T3928" s="62"/>
      <c r="U3928" s="62"/>
      <c r="V3928" s="417"/>
      <c r="W3928" s="62"/>
      <c r="X3928" s="415"/>
      <c r="Y3928" s="417"/>
      <c r="Z3928" s="415"/>
      <c r="AA3928" s="417"/>
      <c r="AB3928" s="62"/>
      <c r="AC3928" s="62"/>
      <c r="AD3928" s="62"/>
      <c r="AE3928" s="62"/>
      <c r="AF3928" s="62"/>
      <c r="AG3928" s="62"/>
      <c r="AH3928" s="62"/>
    </row>
    <row r="3929" spans="14:34">
      <c r="N3929" s="415"/>
      <c r="O3929" s="417"/>
      <c r="P3929" s="415"/>
      <c r="Q3929" s="418"/>
      <c r="R3929" s="62"/>
      <c r="S3929" s="62"/>
      <c r="T3929" s="62"/>
      <c r="U3929" s="62"/>
      <c r="V3929" s="417"/>
      <c r="W3929" s="62"/>
      <c r="X3929" s="415"/>
      <c r="Y3929" s="417"/>
      <c r="Z3929" s="415"/>
      <c r="AA3929" s="417"/>
      <c r="AB3929" s="62"/>
      <c r="AC3929" s="62"/>
      <c r="AD3929" s="62"/>
      <c r="AE3929" s="62"/>
      <c r="AF3929" s="62"/>
      <c r="AG3929" s="62"/>
      <c r="AH3929" s="62"/>
    </row>
    <row r="3930" spans="14:34">
      <c r="N3930" s="415"/>
      <c r="O3930" s="417"/>
      <c r="P3930" s="415"/>
      <c r="Q3930" s="418"/>
      <c r="R3930" s="62"/>
      <c r="S3930" s="62"/>
      <c r="T3930" s="62"/>
      <c r="U3930" s="62"/>
      <c r="V3930" s="417"/>
      <c r="W3930" s="62"/>
      <c r="X3930" s="415"/>
      <c r="Y3930" s="417"/>
      <c r="Z3930" s="415"/>
      <c r="AA3930" s="417"/>
      <c r="AB3930" s="62"/>
      <c r="AC3930" s="62"/>
      <c r="AD3930" s="62"/>
      <c r="AE3930" s="62"/>
      <c r="AF3930" s="62"/>
      <c r="AG3930" s="62"/>
      <c r="AH3930" s="62"/>
    </row>
    <row r="3931" spans="14:34">
      <c r="N3931" s="415"/>
      <c r="O3931" s="417"/>
      <c r="P3931" s="415"/>
      <c r="Q3931" s="418"/>
      <c r="R3931" s="62"/>
      <c r="S3931" s="62"/>
      <c r="T3931" s="62"/>
      <c r="U3931" s="62"/>
      <c r="V3931" s="417"/>
      <c r="W3931" s="62"/>
      <c r="X3931" s="415"/>
      <c r="Y3931" s="417"/>
      <c r="Z3931" s="415"/>
      <c r="AA3931" s="417"/>
      <c r="AB3931" s="62"/>
      <c r="AC3931" s="62"/>
      <c r="AD3931" s="62"/>
      <c r="AE3931" s="62"/>
      <c r="AF3931" s="62"/>
      <c r="AG3931" s="62"/>
      <c r="AH3931" s="62"/>
    </row>
    <row r="3932" spans="14:34">
      <c r="N3932" s="415"/>
      <c r="O3932" s="417"/>
      <c r="P3932" s="415"/>
      <c r="Q3932" s="418"/>
      <c r="R3932" s="62"/>
      <c r="S3932" s="62"/>
      <c r="T3932" s="62"/>
      <c r="U3932" s="62"/>
      <c r="V3932" s="417"/>
      <c r="W3932" s="62"/>
      <c r="X3932" s="415"/>
      <c r="Y3932" s="417"/>
      <c r="Z3932" s="415"/>
      <c r="AA3932" s="417"/>
      <c r="AB3932" s="62"/>
      <c r="AC3932" s="62"/>
      <c r="AD3932" s="62"/>
      <c r="AE3932" s="62"/>
      <c r="AF3932" s="62"/>
      <c r="AG3932" s="62"/>
      <c r="AH3932" s="62"/>
    </row>
    <row r="3933" spans="14:34">
      <c r="N3933" s="415"/>
      <c r="O3933" s="417"/>
      <c r="P3933" s="415"/>
      <c r="Q3933" s="418"/>
      <c r="R3933" s="62"/>
      <c r="S3933" s="62"/>
      <c r="T3933" s="62"/>
      <c r="U3933" s="62"/>
      <c r="V3933" s="417"/>
      <c r="W3933" s="62"/>
      <c r="X3933" s="415"/>
      <c r="Y3933" s="417"/>
      <c r="Z3933" s="415"/>
      <c r="AA3933" s="417"/>
      <c r="AB3933" s="62"/>
      <c r="AC3933" s="62"/>
      <c r="AD3933" s="62"/>
      <c r="AE3933" s="62"/>
      <c r="AF3933" s="62"/>
      <c r="AG3933" s="62"/>
      <c r="AH3933" s="62"/>
    </row>
    <row r="3934" spans="14:34">
      <c r="N3934" s="415"/>
      <c r="O3934" s="417"/>
      <c r="P3934" s="415"/>
      <c r="Q3934" s="418"/>
      <c r="R3934" s="62"/>
      <c r="S3934" s="62"/>
      <c r="T3934" s="62"/>
      <c r="U3934" s="62"/>
      <c r="V3934" s="417"/>
      <c r="W3934" s="62"/>
      <c r="X3934" s="415"/>
      <c r="Y3934" s="417"/>
      <c r="Z3934" s="415"/>
      <c r="AA3934" s="417"/>
      <c r="AB3934" s="62"/>
      <c r="AC3934" s="62"/>
      <c r="AD3934" s="62"/>
      <c r="AE3934" s="62"/>
      <c r="AF3934" s="62"/>
      <c r="AG3934" s="62"/>
      <c r="AH3934" s="62"/>
    </row>
    <row r="3935" spans="14:34">
      <c r="N3935" s="415"/>
      <c r="O3935" s="417"/>
      <c r="P3935" s="415"/>
      <c r="Q3935" s="418"/>
      <c r="R3935" s="62"/>
      <c r="S3935" s="62"/>
      <c r="T3935" s="62"/>
      <c r="U3935" s="62"/>
      <c r="V3935" s="417"/>
      <c r="W3935" s="62"/>
      <c r="X3935" s="415"/>
      <c r="Y3935" s="417"/>
      <c r="Z3935" s="415"/>
      <c r="AA3935" s="417"/>
      <c r="AB3935" s="62"/>
      <c r="AC3935" s="62"/>
      <c r="AD3935" s="62"/>
      <c r="AE3935" s="62"/>
      <c r="AF3935" s="62"/>
      <c r="AG3935" s="62"/>
      <c r="AH3935" s="62"/>
    </row>
    <row r="3936" spans="14:34">
      <c r="N3936" s="415"/>
      <c r="O3936" s="417"/>
      <c r="P3936" s="415"/>
      <c r="Q3936" s="418"/>
      <c r="R3936" s="62"/>
      <c r="S3936" s="62"/>
      <c r="T3936" s="62"/>
      <c r="U3936" s="62"/>
      <c r="V3936" s="417"/>
      <c r="W3936" s="62"/>
      <c r="X3936" s="415"/>
      <c r="Y3936" s="417"/>
      <c r="Z3936" s="415"/>
      <c r="AA3936" s="417"/>
      <c r="AB3936" s="62"/>
      <c r="AC3936" s="62"/>
      <c r="AD3936" s="62"/>
      <c r="AE3936" s="62"/>
      <c r="AF3936" s="62"/>
      <c r="AG3936" s="62"/>
      <c r="AH3936" s="62"/>
    </row>
    <row r="3937" spans="14:34">
      <c r="N3937" s="415"/>
      <c r="O3937" s="417"/>
      <c r="P3937" s="415"/>
      <c r="Q3937" s="418"/>
      <c r="R3937" s="62"/>
      <c r="S3937" s="62"/>
      <c r="T3937" s="62"/>
      <c r="U3937" s="62"/>
      <c r="V3937" s="417"/>
      <c r="W3937" s="62"/>
      <c r="X3937" s="415"/>
      <c r="Y3937" s="417"/>
      <c r="Z3937" s="415"/>
      <c r="AA3937" s="417"/>
      <c r="AB3937" s="62"/>
      <c r="AC3937" s="62"/>
      <c r="AD3937" s="62"/>
      <c r="AE3937" s="62"/>
      <c r="AF3937" s="62"/>
      <c r="AG3937" s="62"/>
      <c r="AH3937" s="62"/>
    </row>
    <row r="3938" spans="14:34">
      <c r="N3938" s="415"/>
      <c r="O3938" s="417"/>
      <c r="P3938" s="415"/>
      <c r="Q3938" s="418"/>
      <c r="R3938" s="62"/>
      <c r="S3938" s="62"/>
      <c r="T3938" s="62"/>
      <c r="U3938" s="62"/>
      <c r="V3938" s="417"/>
      <c r="W3938" s="62"/>
      <c r="X3938" s="415"/>
      <c r="Y3938" s="417"/>
      <c r="Z3938" s="415"/>
      <c r="AA3938" s="417"/>
      <c r="AB3938" s="62"/>
      <c r="AC3938" s="62"/>
      <c r="AD3938" s="62"/>
      <c r="AE3938" s="62"/>
      <c r="AF3938" s="62"/>
      <c r="AG3938" s="62"/>
      <c r="AH3938" s="62"/>
    </row>
    <row r="3939" spans="14:34">
      <c r="N3939" s="415"/>
      <c r="O3939" s="417"/>
      <c r="P3939" s="415"/>
      <c r="Q3939" s="418"/>
      <c r="R3939" s="62"/>
      <c r="S3939" s="62"/>
      <c r="T3939" s="62"/>
      <c r="U3939" s="62"/>
      <c r="V3939" s="417"/>
      <c r="W3939" s="62"/>
      <c r="X3939" s="415"/>
      <c r="Y3939" s="417"/>
      <c r="Z3939" s="415"/>
      <c r="AA3939" s="417"/>
      <c r="AB3939" s="62"/>
      <c r="AC3939" s="62"/>
      <c r="AD3939" s="62"/>
      <c r="AE3939" s="62"/>
      <c r="AF3939" s="62"/>
      <c r="AG3939" s="62"/>
      <c r="AH3939" s="62"/>
    </row>
    <row r="3940" spans="14:34">
      <c r="N3940" s="415"/>
      <c r="O3940" s="417"/>
      <c r="P3940" s="415"/>
      <c r="Q3940" s="418"/>
      <c r="R3940" s="62"/>
      <c r="S3940" s="62"/>
      <c r="T3940" s="62"/>
      <c r="U3940" s="62"/>
      <c r="V3940" s="417"/>
      <c r="W3940" s="62"/>
      <c r="X3940" s="415"/>
      <c r="Y3940" s="417"/>
      <c r="Z3940" s="415"/>
      <c r="AA3940" s="417"/>
      <c r="AB3940" s="62"/>
      <c r="AC3940" s="62"/>
      <c r="AD3940" s="62"/>
      <c r="AE3940" s="62"/>
      <c r="AF3940" s="62"/>
      <c r="AG3940" s="62"/>
      <c r="AH3940" s="62"/>
    </row>
    <row r="3941" spans="14:34">
      <c r="N3941" s="415"/>
      <c r="O3941" s="417"/>
      <c r="P3941" s="415"/>
      <c r="Q3941" s="418"/>
      <c r="R3941" s="62"/>
      <c r="S3941" s="62"/>
      <c r="T3941" s="62"/>
      <c r="U3941" s="62"/>
      <c r="V3941" s="417"/>
      <c r="W3941" s="62"/>
      <c r="X3941" s="415"/>
      <c r="Y3941" s="417"/>
      <c r="Z3941" s="415"/>
      <c r="AA3941" s="417"/>
      <c r="AB3941" s="62"/>
      <c r="AC3941" s="62"/>
      <c r="AD3941" s="62"/>
      <c r="AE3941" s="62"/>
      <c r="AF3941" s="62"/>
      <c r="AG3941" s="62"/>
      <c r="AH3941" s="62"/>
    </row>
    <row r="3942" spans="14:34">
      <c r="N3942" s="415"/>
      <c r="O3942" s="417"/>
      <c r="P3942" s="415"/>
      <c r="Q3942" s="418"/>
      <c r="R3942" s="62"/>
      <c r="S3942" s="62"/>
      <c r="T3942" s="62"/>
      <c r="U3942" s="62"/>
      <c r="V3942" s="417"/>
      <c r="W3942" s="62"/>
      <c r="X3942" s="415"/>
      <c r="Y3942" s="417"/>
      <c r="Z3942" s="415"/>
      <c r="AA3942" s="417"/>
      <c r="AB3942" s="62"/>
      <c r="AC3942" s="62"/>
      <c r="AD3942" s="62"/>
      <c r="AE3942" s="62"/>
      <c r="AF3942" s="62"/>
      <c r="AG3942" s="62"/>
      <c r="AH3942" s="62"/>
    </row>
    <row r="3943" spans="14:34">
      <c r="N3943" s="415"/>
      <c r="O3943" s="417"/>
      <c r="P3943" s="415"/>
      <c r="Q3943" s="418"/>
      <c r="R3943" s="62"/>
      <c r="S3943" s="62"/>
      <c r="T3943" s="62"/>
      <c r="U3943" s="62"/>
      <c r="V3943" s="417"/>
      <c r="W3943" s="62"/>
      <c r="X3943" s="415"/>
      <c r="Y3943" s="417"/>
      <c r="Z3943" s="415"/>
      <c r="AA3943" s="417"/>
      <c r="AB3943" s="62"/>
      <c r="AC3943" s="62"/>
      <c r="AD3943" s="62"/>
      <c r="AE3943" s="62"/>
      <c r="AF3943" s="62"/>
      <c r="AG3943" s="62"/>
      <c r="AH3943" s="62"/>
    </row>
    <row r="3944" spans="14:34">
      <c r="N3944" s="415"/>
      <c r="O3944" s="417"/>
      <c r="P3944" s="415"/>
      <c r="Q3944" s="418"/>
      <c r="R3944" s="62"/>
      <c r="S3944" s="62"/>
      <c r="T3944" s="62"/>
      <c r="U3944" s="62"/>
      <c r="V3944" s="417"/>
      <c r="W3944" s="62"/>
      <c r="X3944" s="415"/>
      <c r="Y3944" s="417"/>
      <c r="Z3944" s="415"/>
      <c r="AA3944" s="417"/>
      <c r="AB3944" s="62"/>
      <c r="AC3944" s="62"/>
      <c r="AD3944" s="62"/>
      <c r="AE3944" s="62"/>
      <c r="AF3944" s="62"/>
      <c r="AG3944" s="62"/>
      <c r="AH3944" s="62"/>
    </row>
    <row r="3945" spans="14:34">
      <c r="N3945" s="415"/>
      <c r="O3945" s="417"/>
      <c r="P3945" s="415"/>
      <c r="Q3945" s="418"/>
      <c r="R3945" s="62"/>
      <c r="S3945" s="62"/>
      <c r="T3945" s="62"/>
      <c r="U3945" s="62"/>
      <c r="V3945" s="417"/>
      <c r="W3945" s="62"/>
      <c r="X3945" s="415"/>
      <c r="Y3945" s="417"/>
      <c r="Z3945" s="415"/>
      <c r="AA3945" s="417"/>
      <c r="AB3945" s="62"/>
      <c r="AC3945" s="62"/>
      <c r="AD3945" s="62"/>
      <c r="AE3945" s="62"/>
      <c r="AF3945" s="62"/>
      <c r="AG3945" s="62"/>
      <c r="AH3945" s="62"/>
    </row>
    <row r="3946" spans="14:34">
      <c r="N3946" s="415"/>
      <c r="O3946" s="417"/>
      <c r="P3946" s="415"/>
      <c r="Q3946" s="418"/>
      <c r="R3946" s="62"/>
      <c r="S3946" s="62"/>
      <c r="T3946" s="62"/>
      <c r="U3946" s="62"/>
      <c r="V3946" s="417"/>
      <c r="W3946" s="62"/>
      <c r="X3946" s="415"/>
      <c r="Y3946" s="417"/>
      <c r="Z3946" s="415"/>
      <c r="AA3946" s="417"/>
      <c r="AB3946" s="62"/>
      <c r="AC3946" s="62"/>
      <c r="AD3946" s="62"/>
      <c r="AE3946" s="62"/>
      <c r="AF3946" s="62"/>
      <c r="AG3946" s="62"/>
      <c r="AH3946" s="62"/>
    </row>
    <row r="3947" spans="14:34">
      <c r="N3947" s="415"/>
      <c r="O3947" s="417"/>
      <c r="P3947" s="415"/>
      <c r="Q3947" s="418"/>
      <c r="R3947" s="62"/>
      <c r="S3947" s="62"/>
      <c r="T3947" s="62"/>
      <c r="U3947" s="62"/>
      <c r="V3947" s="417"/>
      <c r="W3947" s="62"/>
      <c r="X3947" s="415"/>
      <c r="Y3947" s="417"/>
      <c r="Z3947" s="415"/>
      <c r="AA3947" s="417"/>
      <c r="AB3947" s="62"/>
      <c r="AC3947" s="62"/>
      <c r="AD3947" s="62"/>
      <c r="AE3947" s="62"/>
      <c r="AF3947" s="62"/>
      <c r="AG3947" s="62"/>
      <c r="AH3947" s="62"/>
    </row>
    <row r="3948" spans="14:34">
      <c r="N3948" s="415"/>
      <c r="O3948" s="417"/>
      <c r="P3948" s="415"/>
      <c r="Q3948" s="418"/>
      <c r="R3948" s="62"/>
      <c r="S3948" s="62"/>
      <c r="T3948" s="62"/>
      <c r="U3948" s="62"/>
      <c r="V3948" s="417"/>
      <c r="W3948" s="62"/>
      <c r="X3948" s="415"/>
      <c r="Y3948" s="417"/>
      <c r="Z3948" s="415"/>
      <c r="AA3948" s="417"/>
      <c r="AB3948" s="62"/>
      <c r="AC3948" s="62"/>
      <c r="AD3948" s="62"/>
      <c r="AE3948" s="62"/>
      <c r="AF3948" s="62"/>
      <c r="AG3948" s="62"/>
      <c r="AH3948" s="62"/>
    </row>
    <row r="3949" spans="14:34">
      <c r="N3949" s="415"/>
      <c r="O3949" s="417"/>
      <c r="P3949" s="415"/>
      <c r="Q3949" s="418"/>
      <c r="R3949" s="62"/>
      <c r="S3949" s="62"/>
      <c r="T3949" s="62"/>
      <c r="U3949" s="62"/>
      <c r="V3949" s="417"/>
      <c r="W3949" s="62"/>
      <c r="X3949" s="415"/>
      <c r="Y3949" s="417"/>
      <c r="Z3949" s="415"/>
      <c r="AA3949" s="417"/>
      <c r="AB3949" s="62"/>
      <c r="AC3949" s="62"/>
      <c r="AD3949" s="62"/>
      <c r="AE3949" s="62"/>
      <c r="AF3949" s="62"/>
      <c r="AG3949" s="62"/>
      <c r="AH3949" s="62"/>
    </row>
    <row r="3950" spans="14:34">
      <c r="N3950" s="415"/>
      <c r="O3950" s="417"/>
      <c r="P3950" s="415"/>
      <c r="Q3950" s="418"/>
      <c r="R3950" s="62"/>
      <c r="S3950" s="62"/>
      <c r="T3950" s="62"/>
      <c r="U3950" s="62"/>
      <c r="V3950" s="417"/>
      <c r="W3950" s="62"/>
      <c r="X3950" s="415"/>
      <c r="Y3950" s="417"/>
      <c r="Z3950" s="415"/>
      <c r="AA3950" s="417"/>
      <c r="AB3950" s="62"/>
      <c r="AC3950" s="62"/>
      <c r="AD3950" s="62"/>
      <c r="AE3950" s="62"/>
      <c r="AF3950" s="62"/>
      <c r="AG3950" s="62"/>
      <c r="AH3950" s="62"/>
    </row>
    <row r="3951" spans="14:34">
      <c r="N3951" s="415"/>
      <c r="O3951" s="417"/>
      <c r="P3951" s="415"/>
      <c r="Q3951" s="418"/>
      <c r="R3951" s="62"/>
      <c r="S3951" s="62"/>
      <c r="T3951" s="62"/>
      <c r="U3951" s="62"/>
      <c r="V3951" s="417"/>
      <c r="W3951" s="62"/>
      <c r="X3951" s="415"/>
      <c r="Y3951" s="417"/>
      <c r="Z3951" s="415"/>
      <c r="AA3951" s="417"/>
      <c r="AB3951" s="62"/>
      <c r="AC3951" s="62"/>
      <c r="AD3951" s="62"/>
      <c r="AE3951" s="62"/>
      <c r="AF3951" s="62"/>
      <c r="AG3951" s="62"/>
      <c r="AH3951" s="62"/>
    </row>
    <row r="3952" spans="14:34">
      <c r="N3952" s="415"/>
      <c r="O3952" s="417"/>
      <c r="P3952" s="415"/>
      <c r="Q3952" s="418"/>
      <c r="R3952" s="62"/>
      <c r="S3952" s="62"/>
      <c r="T3952" s="62"/>
      <c r="U3952" s="62"/>
      <c r="V3952" s="417"/>
      <c r="W3952" s="62"/>
      <c r="X3952" s="415"/>
      <c r="Y3952" s="417"/>
      <c r="Z3952" s="415"/>
      <c r="AA3952" s="417"/>
      <c r="AB3952" s="62"/>
      <c r="AC3952" s="62"/>
      <c r="AD3952" s="62"/>
      <c r="AE3952" s="62"/>
      <c r="AF3952" s="62"/>
      <c r="AG3952" s="62"/>
      <c r="AH3952" s="62"/>
    </row>
    <row r="3953" spans="14:34">
      <c r="N3953" s="415"/>
      <c r="O3953" s="417"/>
      <c r="P3953" s="415"/>
      <c r="Q3953" s="418"/>
      <c r="R3953" s="62"/>
      <c r="S3953" s="62"/>
      <c r="T3953" s="62"/>
      <c r="U3953" s="62"/>
      <c r="V3953" s="417"/>
      <c r="W3953" s="62"/>
      <c r="X3953" s="415"/>
      <c r="Y3953" s="417"/>
      <c r="Z3953" s="415"/>
      <c r="AA3953" s="417"/>
      <c r="AB3953" s="62"/>
      <c r="AC3953" s="62"/>
      <c r="AD3953" s="62"/>
      <c r="AE3953" s="62"/>
      <c r="AF3953" s="62"/>
      <c r="AG3953" s="62"/>
      <c r="AH3953" s="62"/>
    </row>
    <row r="3954" spans="14:34">
      <c r="N3954" s="415"/>
      <c r="O3954" s="417"/>
      <c r="P3954" s="415"/>
      <c r="Q3954" s="418"/>
      <c r="R3954" s="62"/>
      <c r="S3954" s="62"/>
      <c r="T3954" s="62"/>
      <c r="U3954" s="62"/>
      <c r="V3954" s="417"/>
      <c r="W3954" s="62"/>
      <c r="X3954" s="415"/>
      <c r="Y3954" s="417"/>
      <c r="Z3954" s="415"/>
      <c r="AA3954" s="417"/>
      <c r="AB3954" s="62"/>
      <c r="AC3954" s="62"/>
      <c r="AD3954" s="62"/>
      <c r="AE3954" s="62"/>
      <c r="AF3954" s="62"/>
      <c r="AG3954" s="62"/>
      <c r="AH3954" s="62"/>
    </row>
    <row r="3955" spans="14:34">
      <c r="N3955" s="415"/>
      <c r="O3955" s="417"/>
      <c r="P3955" s="415"/>
      <c r="Q3955" s="418"/>
      <c r="R3955" s="62"/>
      <c r="S3955" s="62"/>
      <c r="T3955" s="62"/>
      <c r="U3955" s="62"/>
      <c r="V3955" s="417"/>
      <c r="W3955" s="62"/>
      <c r="X3955" s="415"/>
      <c r="Y3955" s="417"/>
      <c r="Z3955" s="415"/>
      <c r="AA3955" s="417"/>
      <c r="AB3955" s="62"/>
      <c r="AC3955" s="62"/>
      <c r="AD3955" s="62"/>
      <c r="AE3955" s="62"/>
      <c r="AF3955" s="62"/>
      <c r="AG3955" s="62"/>
      <c r="AH3955" s="62"/>
    </row>
    <row r="3956" spans="14:34">
      <c r="N3956" s="415"/>
      <c r="O3956" s="417"/>
      <c r="P3956" s="415"/>
      <c r="Q3956" s="418"/>
      <c r="R3956" s="62"/>
      <c r="S3956" s="62"/>
      <c r="T3956" s="62"/>
      <c r="U3956" s="62"/>
      <c r="V3956" s="417"/>
      <c r="W3956" s="62"/>
      <c r="X3956" s="415"/>
      <c r="Y3956" s="417"/>
      <c r="Z3956" s="415"/>
      <c r="AA3956" s="417"/>
      <c r="AB3956" s="62"/>
      <c r="AC3956" s="62"/>
      <c r="AD3956" s="62"/>
      <c r="AE3956" s="62"/>
      <c r="AF3956" s="62"/>
      <c r="AG3956" s="62"/>
      <c r="AH3956" s="62"/>
    </row>
    <row r="3957" spans="14:34">
      <c r="N3957" s="415"/>
      <c r="O3957" s="417"/>
      <c r="P3957" s="415"/>
      <c r="Q3957" s="418"/>
      <c r="R3957" s="62"/>
      <c r="S3957" s="62"/>
      <c r="T3957" s="62"/>
      <c r="U3957" s="62"/>
      <c r="V3957" s="417"/>
      <c r="W3957" s="62"/>
      <c r="X3957" s="415"/>
      <c r="Y3957" s="417"/>
      <c r="Z3957" s="415"/>
      <c r="AA3957" s="417"/>
      <c r="AB3957" s="62"/>
      <c r="AC3957" s="62"/>
      <c r="AD3957" s="62"/>
      <c r="AE3957" s="62"/>
      <c r="AF3957" s="62"/>
      <c r="AG3957" s="62"/>
      <c r="AH3957" s="62"/>
    </row>
    <row r="3958" spans="14:34">
      <c r="N3958" s="415"/>
      <c r="O3958" s="417"/>
      <c r="P3958" s="415"/>
      <c r="Q3958" s="418"/>
      <c r="R3958" s="62"/>
      <c r="S3958" s="62"/>
      <c r="T3958" s="62"/>
      <c r="U3958" s="62"/>
      <c r="V3958" s="417"/>
      <c r="W3958" s="62"/>
      <c r="X3958" s="415"/>
      <c r="Y3958" s="417"/>
      <c r="Z3958" s="415"/>
      <c r="AA3958" s="417"/>
      <c r="AB3958" s="62"/>
      <c r="AC3958" s="62"/>
      <c r="AD3958" s="62"/>
      <c r="AE3958" s="62"/>
      <c r="AF3958" s="62"/>
      <c r="AG3958" s="62"/>
      <c r="AH3958" s="62"/>
    </row>
    <row r="3959" spans="14:34">
      <c r="N3959" s="415"/>
      <c r="O3959" s="417"/>
      <c r="P3959" s="415"/>
      <c r="Q3959" s="418"/>
      <c r="R3959" s="62"/>
      <c r="S3959" s="62"/>
      <c r="T3959" s="62"/>
      <c r="U3959" s="62"/>
      <c r="V3959" s="417"/>
      <c r="W3959" s="62"/>
      <c r="X3959" s="415"/>
      <c r="Y3959" s="417"/>
      <c r="Z3959" s="415"/>
      <c r="AA3959" s="417"/>
      <c r="AB3959" s="62"/>
      <c r="AC3959" s="62"/>
      <c r="AD3959" s="62"/>
      <c r="AE3959" s="62"/>
      <c r="AF3959" s="62"/>
      <c r="AG3959" s="62"/>
      <c r="AH3959" s="62"/>
    </row>
    <row r="3960" spans="14:34">
      <c r="N3960" s="415"/>
      <c r="O3960" s="417"/>
      <c r="P3960" s="415"/>
      <c r="Q3960" s="418"/>
      <c r="R3960" s="62"/>
      <c r="S3960" s="62"/>
      <c r="T3960" s="62"/>
      <c r="U3960" s="62"/>
      <c r="V3960" s="417"/>
      <c r="W3960" s="62"/>
      <c r="X3960" s="415"/>
      <c r="Y3960" s="417"/>
      <c r="Z3960" s="415"/>
      <c r="AA3960" s="417"/>
      <c r="AB3960" s="62"/>
      <c r="AC3960" s="62"/>
      <c r="AD3960" s="62"/>
      <c r="AE3960" s="62"/>
      <c r="AF3960" s="62"/>
      <c r="AG3960" s="62"/>
      <c r="AH3960" s="62"/>
    </row>
    <row r="3961" spans="14:34">
      <c r="N3961" s="415"/>
      <c r="O3961" s="417"/>
      <c r="P3961" s="415"/>
      <c r="Q3961" s="418"/>
      <c r="R3961" s="62"/>
      <c r="S3961" s="62"/>
      <c r="T3961" s="62"/>
      <c r="U3961" s="62"/>
      <c r="V3961" s="417"/>
      <c r="W3961" s="62"/>
      <c r="X3961" s="415"/>
      <c r="Y3961" s="417"/>
      <c r="Z3961" s="415"/>
      <c r="AA3961" s="417"/>
      <c r="AB3961" s="62"/>
      <c r="AC3961" s="62"/>
      <c r="AD3961" s="62"/>
      <c r="AE3961" s="62"/>
      <c r="AF3961" s="62"/>
      <c r="AG3961" s="62"/>
      <c r="AH3961" s="62"/>
    </row>
    <row r="3962" spans="14:34">
      <c r="N3962" s="415"/>
      <c r="O3962" s="417"/>
      <c r="P3962" s="415"/>
      <c r="Q3962" s="418"/>
      <c r="R3962" s="62"/>
      <c r="S3962" s="62"/>
      <c r="T3962" s="62"/>
      <c r="U3962" s="62"/>
      <c r="V3962" s="417"/>
      <c r="W3962" s="62"/>
      <c r="X3962" s="415"/>
      <c r="Y3962" s="417"/>
      <c r="Z3962" s="415"/>
      <c r="AA3962" s="417"/>
      <c r="AB3962" s="62"/>
      <c r="AC3962" s="62"/>
      <c r="AD3962" s="62"/>
      <c r="AE3962" s="62"/>
      <c r="AF3962" s="62"/>
      <c r="AG3962" s="62"/>
      <c r="AH3962" s="62"/>
    </row>
    <row r="3963" spans="14:34">
      <c r="N3963" s="415"/>
      <c r="O3963" s="417"/>
      <c r="P3963" s="415"/>
      <c r="Q3963" s="418"/>
      <c r="R3963" s="62"/>
      <c r="S3963" s="62"/>
      <c r="T3963" s="62"/>
      <c r="U3963" s="62"/>
      <c r="V3963" s="417"/>
      <c r="W3963" s="62"/>
      <c r="X3963" s="415"/>
      <c r="Y3963" s="417"/>
      <c r="Z3963" s="415"/>
      <c r="AA3963" s="417"/>
      <c r="AB3963" s="62"/>
      <c r="AC3963" s="62"/>
      <c r="AD3963" s="62"/>
      <c r="AE3963" s="62"/>
      <c r="AF3963" s="62"/>
      <c r="AG3963" s="62"/>
      <c r="AH3963" s="62"/>
    </row>
    <row r="3964" spans="14:34">
      <c r="N3964" s="415"/>
      <c r="O3964" s="417"/>
      <c r="P3964" s="415"/>
      <c r="Q3964" s="418"/>
      <c r="R3964" s="62"/>
      <c r="S3964" s="62"/>
      <c r="T3964" s="62"/>
      <c r="U3964" s="62"/>
      <c r="V3964" s="417"/>
      <c r="W3964" s="62"/>
      <c r="X3964" s="415"/>
      <c r="Y3964" s="417"/>
      <c r="Z3964" s="415"/>
      <c r="AA3964" s="417"/>
      <c r="AB3964" s="62"/>
      <c r="AC3964" s="62"/>
      <c r="AD3964" s="62"/>
      <c r="AE3964" s="62"/>
      <c r="AF3964" s="62"/>
      <c r="AG3964" s="62"/>
      <c r="AH3964" s="62"/>
    </row>
    <row r="3965" spans="14:34">
      <c r="N3965" s="415"/>
      <c r="O3965" s="417"/>
      <c r="P3965" s="415"/>
      <c r="Q3965" s="418"/>
      <c r="R3965" s="62"/>
      <c r="S3965" s="62"/>
      <c r="T3965" s="62"/>
      <c r="U3965" s="62"/>
      <c r="V3965" s="417"/>
      <c r="W3965" s="62"/>
      <c r="X3965" s="415"/>
      <c r="Y3965" s="417"/>
      <c r="Z3965" s="415"/>
      <c r="AA3965" s="417"/>
      <c r="AB3965" s="62"/>
      <c r="AC3965" s="62"/>
      <c r="AD3965" s="62"/>
      <c r="AE3965" s="62"/>
      <c r="AF3965" s="62"/>
      <c r="AG3965" s="62"/>
      <c r="AH3965" s="62"/>
    </row>
    <row r="3966" spans="14:34">
      <c r="N3966" s="415"/>
      <c r="O3966" s="417"/>
      <c r="P3966" s="415"/>
      <c r="Q3966" s="418"/>
      <c r="R3966" s="62"/>
      <c r="S3966" s="62"/>
      <c r="T3966" s="62"/>
      <c r="U3966" s="62"/>
      <c r="V3966" s="417"/>
      <c r="W3966" s="62"/>
      <c r="X3966" s="415"/>
      <c r="Y3966" s="417"/>
      <c r="Z3966" s="415"/>
      <c r="AA3966" s="417"/>
      <c r="AB3966" s="62"/>
      <c r="AC3966" s="62"/>
      <c r="AD3966" s="62"/>
      <c r="AE3966" s="62"/>
      <c r="AF3966" s="62"/>
      <c r="AG3966" s="62"/>
      <c r="AH3966" s="62"/>
    </row>
    <row r="3967" spans="14:34">
      <c r="N3967" s="415"/>
      <c r="O3967" s="417"/>
      <c r="P3967" s="415"/>
      <c r="Q3967" s="418"/>
      <c r="R3967" s="62"/>
      <c r="S3967" s="62"/>
      <c r="T3967" s="62"/>
      <c r="U3967" s="62"/>
      <c r="V3967" s="417"/>
      <c r="W3967" s="62"/>
      <c r="X3967" s="415"/>
      <c r="Y3967" s="417"/>
      <c r="Z3967" s="415"/>
      <c r="AA3967" s="417"/>
      <c r="AB3967" s="62"/>
      <c r="AC3967" s="62"/>
      <c r="AD3967" s="62"/>
      <c r="AE3967" s="62"/>
      <c r="AF3967" s="62"/>
      <c r="AG3967" s="62"/>
      <c r="AH3967" s="62"/>
    </row>
    <row r="3968" spans="14:34">
      <c r="N3968" s="415"/>
      <c r="O3968" s="417"/>
      <c r="P3968" s="415"/>
      <c r="Q3968" s="418"/>
      <c r="R3968" s="62"/>
      <c r="S3968" s="62"/>
      <c r="T3968" s="62"/>
      <c r="U3968" s="62"/>
      <c r="V3968" s="417"/>
      <c r="W3968" s="62"/>
      <c r="X3968" s="415"/>
      <c r="Y3968" s="417"/>
      <c r="Z3968" s="415"/>
      <c r="AA3968" s="417"/>
      <c r="AB3968" s="62"/>
      <c r="AC3968" s="62"/>
      <c r="AD3968" s="62"/>
      <c r="AE3968" s="62"/>
      <c r="AF3968" s="62"/>
      <c r="AG3968" s="62"/>
      <c r="AH3968" s="62"/>
    </row>
    <row r="3969" spans="14:34">
      <c r="N3969" s="415"/>
      <c r="O3969" s="417"/>
      <c r="P3969" s="415"/>
      <c r="Q3969" s="418"/>
      <c r="R3969" s="62"/>
      <c r="S3969" s="62"/>
      <c r="T3969" s="62"/>
      <c r="U3969" s="62"/>
      <c r="V3969" s="417"/>
      <c r="W3969" s="62"/>
      <c r="X3969" s="415"/>
      <c r="Y3969" s="417"/>
      <c r="Z3969" s="415"/>
      <c r="AA3969" s="417"/>
      <c r="AB3969" s="62"/>
      <c r="AC3969" s="62"/>
      <c r="AD3969" s="62"/>
      <c r="AE3969" s="62"/>
      <c r="AF3969" s="62"/>
      <c r="AG3969" s="62"/>
      <c r="AH3969" s="62"/>
    </row>
    <row r="3970" spans="14:34">
      <c r="N3970" s="415"/>
      <c r="O3970" s="417"/>
      <c r="P3970" s="415"/>
      <c r="Q3970" s="418"/>
      <c r="R3970" s="62"/>
      <c r="S3970" s="62"/>
      <c r="T3970" s="62"/>
      <c r="U3970" s="62"/>
      <c r="V3970" s="417"/>
      <c r="W3970" s="62"/>
      <c r="X3970" s="415"/>
      <c r="Y3970" s="417"/>
      <c r="Z3970" s="415"/>
      <c r="AA3970" s="417"/>
      <c r="AB3970" s="62"/>
      <c r="AC3970" s="62"/>
      <c r="AD3970" s="62"/>
      <c r="AE3970" s="62"/>
      <c r="AF3970" s="62"/>
      <c r="AG3970" s="62"/>
      <c r="AH3970" s="62"/>
    </row>
    <row r="3971" spans="14:34">
      <c r="N3971" s="415"/>
      <c r="O3971" s="417"/>
      <c r="P3971" s="415"/>
      <c r="Q3971" s="418"/>
      <c r="R3971" s="62"/>
      <c r="S3971" s="62"/>
      <c r="T3971" s="62"/>
      <c r="U3971" s="62"/>
      <c r="V3971" s="417"/>
      <c r="W3971" s="62"/>
      <c r="X3971" s="415"/>
      <c r="Y3971" s="417"/>
      <c r="Z3971" s="415"/>
      <c r="AA3971" s="417"/>
      <c r="AB3971" s="62"/>
      <c r="AC3971" s="62"/>
      <c r="AD3971" s="62"/>
      <c r="AE3971" s="62"/>
      <c r="AF3971" s="62"/>
      <c r="AG3971" s="62"/>
      <c r="AH3971" s="62"/>
    </row>
    <row r="3972" spans="14:34">
      <c r="N3972" s="415"/>
      <c r="O3972" s="417"/>
      <c r="P3972" s="415"/>
      <c r="Q3972" s="418"/>
      <c r="R3972" s="62"/>
      <c r="S3972" s="62"/>
      <c r="T3972" s="62"/>
      <c r="U3972" s="62"/>
      <c r="V3972" s="417"/>
      <c r="W3972" s="62"/>
      <c r="X3972" s="415"/>
      <c r="Y3972" s="417"/>
      <c r="Z3972" s="415"/>
      <c r="AA3972" s="417"/>
      <c r="AB3972" s="62"/>
      <c r="AC3972" s="62"/>
      <c r="AD3972" s="62"/>
      <c r="AE3972" s="62"/>
      <c r="AF3972" s="62"/>
      <c r="AG3972" s="62"/>
      <c r="AH3972" s="62"/>
    </row>
    <row r="3973" spans="14:34">
      <c r="N3973" s="415"/>
      <c r="O3973" s="417"/>
      <c r="P3973" s="415"/>
      <c r="Q3973" s="418"/>
      <c r="R3973" s="62"/>
      <c r="S3973" s="62"/>
      <c r="T3973" s="62"/>
      <c r="U3973" s="62"/>
      <c r="V3973" s="417"/>
      <c r="W3973" s="62"/>
      <c r="X3973" s="415"/>
      <c r="Y3973" s="417"/>
      <c r="Z3973" s="415"/>
      <c r="AA3973" s="417"/>
      <c r="AB3973" s="62"/>
      <c r="AC3973" s="62"/>
      <c r="AD3973" s="62"/>
      <c r="AE3973" s="62"/>
      <c r="AF3973" s="62"/>
      <c r="AG3973" s="62"/>
      <c r="AH3973" s="62"/>
    </row>
    <row r="3974" spans="14:34">
      <c r="N3974" s="415"/>
      <c r="O3974" s="417"/>
      <c r="P3974" s="415"/>
      <c r="Q3974" s="418"/>
      <c r="R3974" s="62"/>
      <c r="S3974" s="62"/>
      <c r="T3974" s="62"/>
      <c r="U3974" s="62"/>
      <c r="V3974" s="417"/>
      <c r="W3974" s="62"/>
      <c r="X3974" s="415"/>
      <c r="Y3974" s="417"/>
      <c r="Z3974" s="415"/>
      <c r="AA3974" s="417"/>
      <c r="AB3974" s="62"/>
      <c r="AC3974" s="62"/>
      <c r="AD3974" s="62"/>
      <c r="AE3974" s="62"/>
      <c r="AF3974" s="62"/>
      <c r="AG3974" s="62"/>
      <c r="AH3974" s="62"/>
    </row>
    <row r="3975" spans="14:34">
      <c r="N3975" s="415"/>
      <c r="O3975" s="417"/>
      <c r="P3975" s="415"/>
      <c r="Q3975" s="418"/>
      <c r="R3975" s="62"/>
      <c r="S3975" s="62"/>
      <c r="T3975" s="62"/>
      <c r="U3975" s="62"/>
      <c r="V3975" s="417"/>
      <c r="W3975" s="62"/>
      <c r="X3975" s="415"/>
      <c r="Y3975" s="417"/>
      <c r="Z3975" s="415"/>
      <c r="AA3975" s="417"/>
      <c r="AB3975" s="62"/>
      <c r="AC3975" s="62"/>
      <c r="AD3975" s="62"/>
      <c r="AE3975" s="62"/>
      <c r="AF3975" s="62"/>
      <c r="AG3975" s="62"/>
      <c r="AH3975" s="62"/>
    </row>
    <row r="3976" spans="14:34">
      <c r="N3976" s="415"/>
      <c r="O3976" s="417"/>
      <c r="P3976" s="415"/>
      <c r="Q3976" s="418"/>
      <c r="R3976" s="62"/>
      <c r="S3976" s="62"/>
      <c r="T3976" s="62"/>
      <c r="U3976" s="62"/>
      <c r="V3976" s="417"/>
      <c r="W3976" s="62"/>
      <c r="X3976" s="415"/>
      <c r="Y3976" s="417"/>
      <c r="Z3976" s="415"/>
      <c r="AA3976" s="417"/>
      <c r="AB3976" s="62"/>
      <c r="AC3976" s="62"/>
      <c r="AD3976" s="62"/>
      <c r="AE3976" s="62"/>
      <c r="AF3976" s="62"/>
      <c r="AG3976" s="62"/>
      <c r="AH3976" s="62"/>
    </row>
    <row r="3977" spans="14:34">
      <c r="N3977" s="415"/>
      <c r="O3977" s="417"/>
      <c r="P3977" s="415"/>
      <c r="Q3977" s="418"/>
      <c r="R3977" s="62"/>
      <c r="S3977" s="62"/>
      <c r="T3977" s="62"/>
      <c r="U3977" s="62"/>
      <c r="V3977" s="417"/>
      <c r="W3977" s="62"/>
      <c r="X3977" s="415"/>
      <c r="Y3977" s="417"/>
      <c r="Z3977" s="415"/>
      <c r="AA3977" s="417"/>
      <c r="AB3977" s="62"/>
      <c r="AC3977" s="62"/>
      <c r="AD3977" s="62"/>
      <c r="AE3977" s="62"/>
      <c r="AF3977" s="62"/>
      <c r="AG3977" s="62"/>
      <c r="AH3977" s="62"/>
    </row>
    <row r="3978" spans="14:34">
      <c r="N3978" s="415"/>
      <c r="O3978" s="417"/>
      <c r="P3978" s="415"/>
      <c r="Q3978" s="418"/>
      <c r="R3978" s="62"/>
      <c r="S3978" s="62"/>
      <c r="T3978" s="62"/>
      <c r="U3978" s="62"/>
      <c r="V3978" s="417"/>
      <c r="W3978" s="62"/>
      <c r="X3978" s="415"/>
      <c r="Y3978" s="417"/>
      <c r="Z3978" s="415"/>
      <c r="AA3978" s="417"/>
      <c r="AB3978" s="62"/>
      <c r="AC3978" s="62"/>
      <c r="AD3978" s="62"/>
      <c r="AE3978" s="62"/>
      <c r="AF3978" s="62"/>
      <c r="AG3978" s="62"/>
      <c r="AH3978" s="62"/>
    </row>
    <row r="3979" spans="14:34">
      <c r="N3979" s="415"/>
      <c r="O3979" s="417"/>
      <c r="P3979" s="415"/>
      <c r="Q3979" s="418"/>
      <c r="R3979" s="62"/>
      <c r="S3979" s="62"/>
      <c r="T3979" s="62"/>
      <c r="U3979" s="62"/>
      <c r="V3979" s="417"/>
      <c r="W3979" s="62"/>
      <c r="X3979" s="415"/>
      <c r="Y3979" s="417"/>
      <c r="Z3979" s="415"/>
      <c r="AA3979" s="417"/>
      <c r="AB3979" s="62"/>
      <c r="AC3979" s="62"/>
      <c r="AD3979" s="62"/>
      <c r="AE3979" s="62"/>
      <c r="AF3979" s="62"/>
      <c r="AG3979" s="62"/>
      <c r="AH3979" s="62"/>
    </row>
    <row r="3980" spans="14:34">
      <c r="N3980" s="415"/>
      <c r="O3980" s="417"/>
      <c r="P3980" s="415"/>
      <c r="Q3980" s="418"/>
      <c r="R3980" s="62"/>
      <c r="S3980" s="62"/>
      <c r="T3980" s="62"/>
      <c r="U3980" s="62"/>
      <c r="V3980" s="417"/>
      <c r="W3980" s="62"/>
      <c r="X3980" s="415"/>
      <c r="Y3980" s="417"/>
      <c r="Z3980" s="415"/>
      <c r="AA3980" s="417"/>
      <c r="AB3980" s="62"/>
      <c r="AC3980" s="62"/>
      <c r="AD3980" s="62"/>
      <c r="AE3980" s="62"/>
      <c r="AF3980" s="62"/>
      <c r="AG3980" s="62"/>
      <c r="AH3980" s="62"/>
    </row>
    <row r="3981" spans="14:34">
      <c r="N3981" s="415"/>
      <c r="O3981" s="417"/>
      <c r="P3981" s="415"/>
      <c r="Q3981" s="418"/>
      <c r="R3981" s="62"/>
      <c r="S3981" s="62"/>
      <c r="T3981" s="62"/>
      <c r="U3981" s="62"/>
      <c r="V3981" s="417"/>
      <c r="W3981" s="62"/>
      <c r="X3981" s="415"/>
      <c r="Y3981" s="417"/>
      <c r="Z3981" s="415"/>
      <c r="AA3981" s="417"/>
      <c r="AB3981" s="62"/>
      <c r="AC3981" s="62"/>
      <c r="AD3981" s="62"/>
      <c r="AE3981" s="62"/>
      <c r="AF3981" s="62"/>
      <c r="AG3981" s="62"/>
      <c r="AH3981" s="62"/>
    </row>
    <row r="3982" spans="14:34">
      <c r="N3982" s="415"/>
      <c r="O3982" s="417"/>
      <c r="P3982" s="415"/>
      <c r="Q3982" s="418"/>
      <c r="R3982" s="62"/>
      <c r="S3982" s="62"/>
      <c r="T3982" s="62"/>
      <c r="U3982" s="62"/>
      <c r="V3982" s="417"/>
      <c r="W3982" s="62"/>
      <c r="X3982" s="415"/>
      <c r="Y3982" s="417"/>
      <c r="Z3982" s="415"/>
      <c r="AA3982" s="417"/>
      <c r="AB3982" s="62"/>
      <c r="AC3982" s="62"/>
      <c r="AD3982" s="62"/>
      <c r="AE3982" s="62"/>
      <c r="AF3982" s="62"/>
      <c r="AG3982" s="62"/>
      <c r="AH3982" s="62"/>
    </row>
    <row r="3983" spans="14:34">
      <c r="N3983" s="415"/>
      <c r="O3983" s="417"/>
      <c r="P3983" s="415"/>
      <c r="Q3983" s="418"/>
      <c r="R3983" s="62"/>
      <c r="S3983" s="62"/>
      <c r="T3983" s="62"/>
      <c r="U3983" s="62"/>
      <c r="V3983" s="417"/>
      <c r="W3983" s="62"/>
      <c r="X3983" s="415"/>
      <c r="Y3983" s="417"/>
      <c r="Z3983" s="415"/>
      <c r="AA3983" s="417"/>
      <c r="AB3983" s="62"/>
      <c r="AC3983" s="62"/>
      <c r="AD3983" s="62"/>
      <c r="AE3983" s="62"/>
      <c r="AF3983" s="62"/>
      <c r="AG3983" s="62"/>
      <c r="AH3983" s="62"/>
    </row>
    <row r="3984" spans="14:34">
      <c r="N3984" s="415"/>
      <c r="O3984" s="417"/>
      <c r="P3984" s="415"/>
      <c r="Q3984" s="418"/>
      <c r="R3984" s="62"/>
      <c r="S3984" s="62"/>
      <c r="T3984" s="62"/>
      <c r="U3984" s="62"/>
      <c r="V3984" s="417"/>
      <c r="W3984" s="62"/>
      <c r="X3984" s="415"/>
      <c r="Y3984" s="417"/>
      <c r="Z3984" s="415"/>
      <c r="AA3984" s="417"/>
      <c r="AB3984" s="62"/>
      <c r="AC3984" s="62"/>
      <c r="AD3984" s="62"/>
      <c r="AE3984" s="62"/>
      <c r="AF3984" s="62"/>
      <c r="AG3984" s="62"/>
      <c r="AH3984" s="62"/>
    </row>
    <row r="3985" spans="14:34">
      <c r="N3985" s="415"/>
      <c r="O3985" s="417"/>
      <c r="P3985" s="415"/>
      <c r="Q3985" s="418"/>
      <c r="R3985" s="62"/>
      <c r="S3985" s="62"/>
      <c r="T3985" s="62"/>
      <c r="U3985" s="62"/>
      <c r="V3985" s="417"/>
      <c r="W3985" s="62"/>
      <c r="X3985" s="415"/>
      <c r="Y3985" s="417"/>
      <c r="Z3985" s="415"/>
      <c r="AA3985" s="417"/>
      <c r="AB3985" s="62"/>
      <c r="AC3985" s="62"/>
      <c r="AD3985" s="62"/>
      <c r="AE3985" s="62"/>
      <c r="AF3985" s="62"/>
      <c r="AG3985" s="62"/>
      <c r="AH3985" s="62"/>
    </row>
    <row r="3986" spans="14:34">
      <c r="N3986" s="415"/>
      <c r="O3986" s="417"/>
      <c r="P3986" s="415"/>
      <c r="Q3986" s="418"/>
      <c r="R3986" s="62"/>
      <c r="S3986" s="62"/>
      <c r="T3986" s="62"/>
      <c r="U3986" s="62"/>
      <c r="V3986" s="417"/>
      <c r="W3986" s="62"/>
      <c r="X3986" s="415"/>
      <c r="Y3986" s="417"/>
      <c r="Z3986" s="415"/>
      <c r="AA3986" s="417"/>
      <c r="AB3986" s="62"/>
      <c r="AC3986" s="62"/>
      <c r="AD3986" s="62"/>
      <c r="AE3986" s="62"/>
      <c r="AF3986" s="62"/>
      <c r="AG3986" s="62"/>
      <c r="AH3986" s="62"/>
    </row>
    <row r="3987" spans="14:34">
      <c r="N3987" s="415"/>
      <c r="O3987" s="417"/>
      <c r="P3987" s="415"/>
      <c r="Q3987" s="418"/>
      <c r="R3987" s="62"/>
      <c r="S3987" s="62"/>
      <c r="T3987" s="62"/>
      <c r="U3987" s="62"/>
      <c r="V3987" s="417"/>
      <c r="W3987" s="62"/>
      <c r="X3987" s="415"/>
      <c r="Y3987" s="417"/>
      <c r="Z3987" s="415"/>
      <c r="AA3987" s="417"/>
      <c r="AB3987" s="62"/>
      <c r="AC3987" s="62"/>
      <c r="AD3987" s="62"/>
      <c r="AE3987" s="62"/>
      <c r="AF3987" s="62"/>
      <c r="AG3987" s="62"/>
      <c r="AH3987" s="62"/>
    </row>
    <row r="3988" spans="14:34">
      <c r="N3988" s="415"/>
      <c r="O3988" s="417"/>
      <c r="P3988" s="415"/>
      <c r="Q3988" s="418"/>
      <c r="R3988" s="62"/>
      <c r="S3988" s="62"/>
      <c r="T3988" s="62"/>
      <c r="U3988" s="62"/>
      <c r="V3988" s="417"/>
      <c r="W3988" s="62"/>
      <c r="X3988" s="415"/>
      <c r="Y3988" s="417"/>
      <c r="Z3988" s="415"/>
      <c r="AA3988" s="417"/>
      <c r="AB3988" s="62"/>
      <c r="AC3988" s="62"/>
      <c r="AD3988" s="62"/>
      <c r="AE3988" s="62"/>
      <c r="AF3988" s="62"/>
      <c r="AG3988" s="62"/>
      <c r="AH3988" s="62"/>
    </row>
    <row r="3989" spans="14:34">
      <c r="N3989" s="415"/>
      <c r="O3989" s="417"/>
      <c r="P3989" s="415"/>
      <c r="Q3989" s="418"/>
      <c r="R3989" s="62"/>
      <c r="S3989" s="62"/>
      <c r="T3989" s="62"/>
      <c r="U3989" s="62"/>
      <c r="V3989" s="417"/>
      <c r="W3989" s="62"/>
      <c r="X3989" s="415"/>
      <c r="Y3989" s="417"/>
      <c r="Z3989" s="415"/>
      <c r="AA3989" s="417"/>
      <c r="AB3989" s="62"/>
      <c r="AC3989" s="62"/>
      <c r="AD3989" s="62"/>
      <c r="AE3989" s="62"/>
      <c r="AF3989" s="62"/>
      <c r="AG3989" s="62"/>
      <c r="AH3989" s="62"/>
    </row>
    <row r="3990" spans="14:34">
      <c r="N3990" s="415"/>
      <c r="O3990" s="417"/>
      <c r="P3990" s="415"/>
      <c r="Q3990" s="418"/>
      <c r="R3990" s="62"/>
      <c r="S3990" s="62"/>
      <c r="T3990" s="62"/>
      <c r="U3990" s="62"/>
      <c r="V3990" s="417"/>
      <c r="W3990" s="62"/>
      <c r="X3990" s="415"/>
      <c r="Y3990" s="417"/>
      <c r="Z3990" s="415"/>
      <c r="AA3990" s="417"/>
      <c r="AB3990" s="62"/>
      <c r="AC3990" s="62"/>
      <c r="AD3990" s="62"/>
      <c r="AE3990" s="62"/>
      <c r="AF3990" s="62"/>
      <c r="AG3990" s="62"/>
      <c r="AH3990" s="62"/>
    </row>
    <row r="3991" spans="14:34">
      <c r="N3991" s="415"/>
      <c r="O3991" s="417"/>
      <c r="P3991" s="415"/>
      <c r="Q3991" s="418"/>
      <c r="R3991" s="62"/>
      <c r="S3991" s="62"/>
      <c r="T3991" s="62"/>
      <c r="U3991" s="62"/>
      <c r="V3991" s="417"/>
      <c r="W3991" s="62"/>
      <c r="X3991" s="415"/>
      <c r="Y3991" s="417"/>
      <c r="Z3991" s="415"/>
      <c r="AA3991" s="417"/>
      <c r="AB3991" s="62"/>
      <c r="AC3991" s="62"/>
      <c r="AD3991" s="62"/>
      <c r="AE3991" s="62"/>
      <c r="AF3991" s="62"/>
      <c r="AG3991" s="62"/>
      <c r="AH3991" s="62"/>
    </row>
    <row r="3992" spans="14:34">
      <c r="N3992" s="415"/>
      <c r="O3992" s="417"/>
      <c r="P3992" s="415"/>
      <c r="Q3992" s="418"/>
      <c r="R3992" s="62"/>
      <c r="S3992" s="62"/>
      <c r="T3992" s="62"/>
      <c r="U3992" s="62"/>
      <c r="V3992" s="417"/>
      <c r="W3992" s="62"/>
      <c r="X3992" s="415"/>
      <c r="Y3992" s="417"/>
      <c r="Z3992" s="415"/>
      <c r="AA3992" s="417"/>
      <c r="AB3992" s="62"/>
      <c r="AC3992" s="62"/>
      <c r="AD3992" s="62"/>
      <c r="AE3992" s="62"/>
      <c r="AF3992" s="62"/>
      <c r="AG3992" s="62"/>
      <c r="AH3992" s="62"/>
    </row>
    <row r="3993" spans="14:34">
      <c r="N3993" s="415"/>
      <c r="O3993" s="417"/>
      <c r="P3993" s="415"/>
      <c r="Q3993" s="418"/>
      <c r="R3993" s="62"/>
      <c r="S3993" s="62"/>
      <c r="T3993" s="62"/>
      <c r="U3993" s="62"/>
      <c r="V3993" s="417"/>
      <c r="W3993" s="62"/>
      <c r="X3993" s="415"/>
      <c r="Y3993" s="417"/>
      <c r="Z3993" s="415"/>
      <c r="AA3993" s="417"/>
      <c r="AB3993" s="62"/>
      <c r="AC3993" s="62"/>
      <c r="AD3993" s="62"/>
      <c r="AE3993" s="62"/>
      <c r="AF3993" s="62"/>
      <c r="AG3993" s="62"/>
      <c r="AH3993" s="62"/>
    </row>
    <row r="3994" spans="14:34">
      <c r="N3994" s="415"/>
      <c r="O3994" s="417"/>
      <c r="P3994" s="415"/>
      <c r="Q3994" s="418"/>
      <c r="R3994" s="62"/>
      <c r="S3994" s="62"/>
      <c r="T3994" s="62"/>
      <c r="U3994" s="62"/>
      <c r="V3994" s="417"/>
      <c r="W3994" s="62"/>
      <c r="X3994" s="415"/>
      <c r="Y3994" s="417"/>
      <c r="Z3994" s="415"/>
      <c r="AA3994" s="417"/>
      <c r="AB3994" s="62"/>
      <c r="AC3994" s="62"/>
      <c r="AD3994" s="62"/>
      <c r="AE3994" s="62"/>
      <c r="AF3994" s="62"/>
      <c r="AG3994" s="62"/>
      <c r="AH3994" s="62"/>
    </row>
    <row r="3995" spans="14:34">
      <c r="N3995" s="415"/>
      <c r="O3995" s="417"/>
      <c r="P3995" s="415"/>
      <c r="Q3995" s="418"/>
      <c r="R3995" s="62"/>
      <c r="S3995" s="62"/>
      <c r="T3995" s="62"/>
      <c r="U3995" s="62"/>
      <c r="V3995" s="417"/>
      <c r="W3995" s="62"/>
      <c r="X3995" s="415"/>
      <c r="Y3995" s="417"/>
      <c r="Z3995" s="415"/>
      <c r="AA3995" s="417"/>
      <c r="AB3995" s="62"/>
      <c r="AC3995" s="62"/>
      <c r="AD3995" s="62"/>
      <c r="AE3995" s="62"/>
      <c r="AF3995" s="62"/>
      <c r="AG3995" s="62"/>
      <c r="AH3995" s="62"/>
    </row>
    <row r="3996" spans="14:34">
      <c r="N3996" s="415"/>
      <c r="O3996" s="417"/>
      <c r="P3996" s="415"/>
      <c r="Q3996" s="418"/>
      <c r="R3996" s="62"/>
      <c r="S3996" s="62"/>
      <c r="T3996" s="62"/>
      <c r="U3996" s="62"/>
      <c r="V3996" s="417"/>
      <c r="W3996" s="62"/>
      <c r="X3996" s="415"/>
      <c r="Y3996" s="417"/>
      <c r="Z3996" s="415"/>
      <c r="AA3996" s="417"/>
      <c r="AB3996" s="62"/>
      <c r="AC3996" s="62"/>
      <c r="AD3996" s="62"/>
      <c r="AE3996" s="62"/>
      <c r="AF3996" s="62"/>
      <c r="AG3996" s="62"/>
      <c r="AH3996" s="62"/>
    </row>
    <row r="3997" spans="14:34">
      <c r="N3997" s="415"/>
      <c r="O3997" s="417"/>
      <c r="P3997" s="415"/>
      <c r="Q3997" s="418"/>
      <c r="R3997" s="62"/>
      <c r="S3997" s="62"/>
      <c r="T3997" s="62"/>
      <c r="U3997" s="62"/>
      <c r="V3997" s="417"/>
      <c r="W3997" s="62"/>
      <c r="X3997" s="415"/>
      <c r="Y3997" s="417"/>
      <c r="Z3997" s="415"/>
      <c r="AA3997" s="417"/>
      <c r="AB3997" s="62"/>
      <c r="AC3997" s="62"/>
      <c r="AD3997" s="62"/>
      <c r="AE3997" s="62"/>
      <c r="AF3997" s="62"/>
      <c r="AG3997" s="62"/>
      <c r="AH3997" s="62"/>
    </row>
    <row r="3998" spans="14:34">
      <c r="N3998" s="415"/>
      <c r="O3998" s="417"/>
      <c r="P3998" s="415"/>
      <c r="Q3998" s="418"/>
      <c r="R3998" s="62"/>
      <c r="S3998" s="62"/>
      <c r="T3998" s="62"/>
      <c r="U3998" s="62"/>
      <c r="V3998" s="417"/>
      <c r="W3998" s="62"/>
      <c r="X3998" s="415"/>
      <c r="Y3998" s="417"/>
      <c r="Z3998" s="415"/>
      <c r="AA3998" s="417"/>
      <c r="AB3998" s="62"/>
      <c r="AC3998" s="62"/>
      <c r="AD3998" s="62"/>
      <c r="AE3998" s="62"/>
      <c r="AF3998" s="62"/>
      <c r="AG3998" s="62"/>
      <c r="AH3998" s="62"/>
    </row>
    <row r="3999" spans="14:34">
      <c r="N3999" s="415"/>
      <c r="O3999" s="417"/>
      <c r="P3999" s="415"/>
      <c r="Q3999" s="418"/>
      <c r="R3999" s="62"/>
      <c r="S3999" s="62"/>
      <c r="T3999" s="62"/>
      <c r="U3999" s="62"/>
      <c r="V3999" s="417"/>
      <c r="W3999" s="62"/>
      <c r="X3999" s="415"/>
      <c r="Y3999" s="417"/>
      <c r="Z3999" s="415"/>
      <c r="AA3999" s="417"/>
      <c r="AB3999" s="62"/>
      <c r="AC3999" s="62"/>
      <c r="AD3999" s="62"/>
      <c r="AE3999" s="62"/>
      <c r="AF3999" s="62"/>
      <c r="AG3999" s="62"/>
      <c r="AH3999" s="62"/>
    </row>
    <row r="4000" spans="14:34">
      <c r="N4000" s="415"/>
      <c r="O4000" s="417"/>
      <c r="P4000" s="415"/>
      <c r="Q4000" s="418"/>
      <c r="R4000" s="62"/>
      <c r="S4000" s="62"/>
      <c r="T4000" s="62"/>
      <c r="U4000" s="62"/>
      <c r="V4000" s="417"/>
      <c r="W4000" s="62"/>
      <c r="X4000" s="415"/>
      <c r="Y4000" s="417"/>
      <c r="Z4000" s="415"/>
      <c r="AA4000" s="417"/>
      <c r="AB4000" s="62"/>
      <c r="AC4000" s="62"/>
      <c r="AD4000" s="62"/>
      <c r="AE4000" s="62"/>
      <c r="AF4000" s="62"/>
      <c r="AG4000" s="62"/>
      <c r="AH4000" s="62"/>
    </row>
    <row r="4001" spans="14:34">
      <c r="N4001" s="415"/>
      <c r="O4001" s="417"/>
      <c r="P4001" s="415"/>
      <c r="Q4001" s="418"/>
      <c r="R4001" s="62"/>
      <c r="S4001" s="62"/>
      <c r="T4001" s="62"/>
      <c r="U4001" s="62"/>
      <c r="V4001" s="417"/>
      <c r="W4001" s="62"/>
      <c r="X4001" s="415"/>
      <c r="Y4001" s="417"/>
      <c r="Z4001" s="415"/>
      <c r="AA4001" s="417"/>
      <c r="AB4001" s="62"/>
      <c r="AC4001" s="62"/>
      <c r="AD4001" s="62"/>
      <c r="AE4001" s="62"/>
      <c r="AF4001" s="62"/>
      <c r="AG4001" s="62"/>
      <c r="AH4001" s="62"/>
    </row>
    <row r="4002" spans="14:34">
      <c r="N4002" s="415"/>
      <c r="O4002" s="417"/>
      <c r="P4002" s="415"/>
      <c r="Q4002" s="418"/>
      <c r="R4002" s="62"/>
      <c r="S4002" s="62"/>
      <c r="T4002" s="62"/>
      <c r="U4002" s="62"/>
      <c r="V4002" s="417"/>
      <c r="W4002" s="62"/>
      <c r="X4002" s="415"/>
      <c r="Y4002" s="417"/>
      <c r="Z4002" s="415"/>
      <c r="AA4002" s="417"/>
      <c r="AB4002" s="62"/>
      <c r="AC4002" s="62"/>
      <c r="AD4002" s="62"/>
      <c r="AE4002" s="62"/>
      <c r="AF4002" s="62"/>
      <c r="AG4002" s="62"/>
      <c r="AH4002" s="62"/>
    </row>
    <row r="4003" spans="14:34">
      <c r="N4003" s="415"/>
      <c r="O4003" s="417"/>
      <c r="P4003" s="415"/>
      <c r="Q4003" s="418"/>
      <c r="R4003" s="62"/>
      <c r="S4003" s="62"/>
      <c r="T4003" s="62"/>
      <c r="U4003" s="62"/>
      <c r="V4003" s="417"/>
      <c r="W4003" s="62"/>
      <c r="X4003" s="415"/>
      <c r="Y4003" s="417"/>
      <c r="Z4003" s="415"/>
      <c r="AA4003" s="417"/>
      <c r="AB4003" s="62"/>
      <c r="AC4003" s="62"/>
      <c r="AD4003" s="62"/>
      <c r="AE4003" s="62"/>
      <c r="AF4003" s="62"/>
      <c r="AG4003" s="62"/>
      <c r="AH4003" s="62"/>
    </row>
    <row r="4004" spans="14:34">
      <c r="N4004" s="415"/>
      <c r="O4004" s="417"/>
      <c r="P4004" s="415"/>
      <c r="Q4004" s="418"/>
      <c r="R4004" s="62"/>
      <c r="S4004" s="62"/>
      <c r="T4004" s="62"/>
      <c r="U4004" s="62"/>
      <c r="V4004" s="417"/>
      <c r="W4004" s="62"/>
      <c r="X4004" s="415"/>
      <c r="Y4004" s="417"/>
      <c r="Z4004" s="415"/>
      <c r="AA4004" s="417"/>
      <c r="AB4004" s="62"/>
      <c r="AC4004" s="62"/>
      <c r="AD4004" s="62"/>
      <c r="AE4004" s="62"/>
      <c r="AF4004" s="62"/>
      <c r="AG4004" s="62"/>
      <c r="AH4004" s="62"/>
    </row>
    <row r="4005" spans="14:34">
      <c r="N4005" s="415"/>
      <c r="O4005" s="417"/>
      <c r="P4005" s="415"/>
      <c r="Q4005" s="418"/>
      <c r="R4005" s="62"/>
      <c r="S4005" s="62"/>
      <c r="T4005" s="62"/>
      <c r="U4005" s="62"/>
      <c r="V4005" s="417"/>
      <c r="W4005" s="62"/>
      <c r="X4005" s="415"/>
      <c r="Y4005" s="417"/>
      <c r="Z4005" s="415"/>
      <c r="AA4005" s="417"/>
      <c r="AB4005" s="62"/>
      <c r="AC4005" s="62"/>
      <c r="AD4005" s="62"/>
      <c r="AE4005" s="62"/>
      <c r="AF4005" s="62"/>
      <c r="AG4005" s="62"/>
      <c r="AH4005" s="62"/>
    </row>
    <row r="4006" spans="14:34">
      <c r="N4006" s="415"/>
      <c r="O4006" s="417"/>
      <c r="P4006" s="415"/>
      <c r="Q4006" s="418"/>
      <c r="R4006" s="62"/>
      <c r="S4006" s="62"/>
      <c r="T4006" s="62"/>
      <c r="U4006" s="62"/>
      <c r="V4006" s="417"/>
      <c r="W4006" s="62"/>
      <c r="X4006" s="415"/>
      <c r="Y4006" s="417"/>
      <c r="Z4006" s="415"/>
      <c r="AA4006" s="417"/>
      <c r="AB4006" s="62"/>
      <c r="AC4006" s="62"/>
      <c r="AD4006" s="62"/>
      <c r="AE4006" s="62"/>
      <c r="AF4006" s="62"/>
      <c r="AG4006" s="62"/>
      <c r="AH4006" s="62"/>
    </row>
    <row r="4007" spans="14:34">
      <c r="N4007" s="415"/>
      <c r="O4007" s="417"/>
      <c r="P4007" s="415"/>
      <c r="Q4007" s="418"/>
      <c r="R4007" s="62"/>
      <c r="S4007" s="62"/>
      <c r="T4007" s="62"/>
      <c r="U4007" s="62"/>
      <c r="V4007" s="417"/>
      <c r="W4007" s="62"/>
      <c r="X4007" s="415"/>
      <c r="Y4007" s="417"/>
      <c r="Z4007" s="415"/>
      <c r="AA4007" s="417"/>
      <c r="AB4007" s="62"/>
      <c r="AC4007" s="62"/>
      <c r="AD4007" s="62"/>
      <c r="AE4007" s="62"/>
      <c r="AF4007" s="62"/>
      <c r="AG4007" s="62"/>
      <c r="AH4007" s="62"/>
    </row>
    <row r="4008" spans="14:34">
      <c r="N4008" s="415"/>
      <c r="O4008" s="417"/>
      <c r="P4008" s="415"/>
      <c r="Q4008" s="418"/>
      <c r="R4008" s="62"/>
      <c r="S4008" s="62"/>
      <c r="T4008" s="62"/>
      <c r="U4008" s="62"/>
      <c r="V4008" s="417"/>
      <c r="W4008" s="62"/>
      <c r="X4008" s="415"/>
      <c r="Y4008" s="417"/>
      <c r="Z4008" s="415"/>
      <c r="AA4008" s="417"/>
      <c r="AB4008" s="62"/>
      <c r="AC4008" s="62"/>
      <c r="AD4008" s="62"/>
      <c r="AE4008" s="62"/>
      <c r="AF4008" s="62"/>
      <c r="AG4008" s="62"/>
      <c r="AH4008" s="62"/>
    </row>
    <row r="4009" spans="14:34">
      <c r="N4009" s="415"/>
      <c r="O4009" s="417"/>
      <c r="P4009" s="415"/>
      <c r="Q4009" s="418"/>
      <c r="R4009" s="62"/>
      <c r="S4009" s="62"/>
      <c r="T4009" s="62"/>
      <c r="U4009" s="62"/>
      <c r="V4009" s="417"/>
      <c r="W4009" s="62"/>
      <c r="X4009" s="415"/>
      <c r="Y4009" s="417"/>
      <c r="Z4009" s="415"/>
      <c r="AA4009" s="417"/>
      <c r="AB4009" s="62"/>
      <c r="AC4009" s="62"/>
      <c r="AD4009" s="62"/>
      <c r="AE4009" s="62"/>
      <c r="AF4009" s="62"/>
      <c r="AG4009" s="62"/>
      <c r="AH4009" s="62"/>
    </row>
    <row r="4010" spans="14:34">
      <c r="N4010" s="415"/>
      <c r="O4010" s="417"/>
      <c r="P4010" s="415"/>
      <c r="Q4010" s="418"/>
      <c r="R4010" s="62"/>
      <c r="S4010" s="62"/>
      <c r="T4010" s="62"/>
      <c r="U4010" s="62"/>
      <c r="V4010" s="417"/>
      <c r="W4010" s="62"/>
      <c r="X4010" s="415"/>
      <c r="Y4010" s="417"/>
      <c r="Z4010" s="415"/>
      <c r="AA4010" s="417"/>
      <c r="AB4010" s="62"/>
      <c r="AC4010" s="62"/>
      <c r="AD4010" s="62"/>
      <c r="AE4010" s="62"/>
      <c r="AF4010" s="62"/>
      <c r="AG4010" s="62"/>
      <c r="AH4010" s="62"/>
    </row>
    <row r="4011" spans="14:34">
      <c r="N4011" s="415"/>
      <c r="O4011" s="417"/>
      <c r="P4011" s="415"/>
      <c r="Q4011" s="418"/>
      <c r="R4011" s="62"/>
      <c r="S4011" s="62"/>
      <c r="T4011" s="62"/>
      <c r="U4011" s="62"/>
      <c r="V4011" s="417"/>
      <c r="W4011" s="62"/>
      <c r="X4011" s="415"/>
      <c r="Y4011" s="417"/>
      <c r="Z4011" s="415"/>
      <c r="AA4011" s="417"/>
      <c r="AB4011" s="62"/>
      <c r="AC4011" s="62"/>
      <c r="AD4011" s="62"/>
      <c r="AE4011" s="62"/>
      <c r="AF4011" s="62"/>
      <c r="AG4011" s="62"/>
      <c r="AH4011" s="62"/>
    </row>
    <row r="4012" spans="14:34">
      <c r="N4012" s="415"/>
      <c r="O4012" s="417"/>
      <c r="P4012" s="415"/>
      <c r="Q4012" s="418"/>
      <c r="R4012" s="62"/>
      <c r="S4012" s="62"/>
      <c r="T4012" s="62"/>
      <c r="U4012" s="62"/>
      <c r="V4012" s="417"/>
      <c r="W4012" s="62"/>
      <c r="X4012" s="415"/>
      <c r="Y4012" s="417"/>
      <c r="Z4012" s="415"/>
      <c r="AA4012" s="417"/>
      <c r="AB4012" s="62"/>
      <c r="AC4012" s="62"/>
      <c r="AD4012" s="62"/>
      <c r="AE4012" s="62"/>
      <c r="AF4012" s="62"/>
      <c r="AG4012" s="62"/>
      <c r="AH4012" s="62"/>
    </row>
    <row r="4013" spans="14:34">
      <c r="N4013" s="415"/>
      <c r="O4013" s="417"/>
      <c r="P4013" s="415"/>
      <c r="Q4013" s="418"/>
      <c r="R4013" s="62"/>
      <c r="S4013" s="62"/>
      <c r="T4013" s="62"/>
      <c r="U4013" s="62"/>
      <c r="V4013" s="417"/>
      <c r="W4013" s="62"/>
      <c r="X4013" s="415"/>
      <c r="Y4013" s="417"/>
      <c r="Z4013" s="415"/>
      <c r="AA4013" s="417"/>
      <c r="AB4013" s="62"/>
      <c r="AC4013" s="62"/>
      <c r="AD4013" s="62"/>
      <c r="AE4013" s="62"/>
      <c r="AF4013" s="62"/>
      <c r="AG4013" s="62"/>
      <c r="AH4013" s="62"/>
    </row>
    <row r="4014" spans="14:34">
      <c r="N4014" s="415"/>
      <c r="O4014" s="417"/>
      <c r="P4014" s="415"/>
      <c r="Q4014" s="418"/>
      <c r="R4014" s="62"/>
      <c r="S4014" s="62"/>
      <c r="T4014" s="62"/>
      <c r="U4014" s="62"/>
      <c r="V4014" s="417"/>
      <c r="W4014" s="62"/>
      <c r="X4014" s="415"/>
      <c r="Y4014" s="417"/>
      <c r="Z4014" s="415"/>
      <c r="AA4014" s="417"/>
      <c r="AB4014" s="62"/>
      <c r="AC4014" s="62"/>
      <c r="AD4014" s="62"/>
      <c r="AE4014" s="62"/>
      <c r="AF4014" s="62"/>
      <c r="AG4014" s="62"/>
      <c r="AH4014" s="62"/>
    </row>
    <row r="4015" spans="14:34">
      <c r="N4015" s="415"/>
      <c r="O4015" s="417"/>
      <c r="P4015" s="415"/>
      <c r="Q4015" s="418"/>
      <c r="R4015" s="62"/>
      <c r="S4015" s="62"/>
      <c r="T4015" s="62"/>
      <c r="U4015" s="62"/>
      <c r="V4015" s="417"/>
      <c r="W4015" s="62"/>
      <c r="X4015" s="415"/>
      <c r="Y4015" s="417"/>
      <c r="Z4015" s="415"/>
      <c r="AA4015" s="417"/>
      <c r="AB4015" s="62"/>
      <c r="AC4015" s="62"/>
      <c r="AD4015" s="62"/>
      <c r="AE4015" s="62"/>
      <c r="AF4015" s="62"/>
      <c r="AG4015" s="62"/>
      <c r="AH4015" s="62"/>
    </row>
    <row r="4016" spans="14:34">
      <c r="N4016" s="415"/>
      <c r="O4016" s="417"/>
      <c r="P4016" s="415"/>
      <c r="Q4016" s="418"/>
      <c r="R4016" s="62"/>
      <c r="S4016" s="62"/>
      <c r="T4016" s="62"/>
      <c r="U4016" s="62"/>
      <c r="V4016" s="417"/>
      <c r="W4016" s="62"/>
      <c r="X4016" s="415"/>
      <c r="Y4016" s="417"/>
      <c r="Z4016" s="415"/>
      <c r="AA4016" s="417"/>
      <c r="AB4016" s="62"/>
      <c r="AC4016" s="62"/>
      <c r="AD4016" s="62"/>
      <c r="AE4016" s="62"/>
      <c r="AF4016" s="62"/>
      <c r="AG4016" s="62"/>
      <c r="AH4016" s="62"/>
    </row>
    <row r="4017" spans="14:34">
      <c r="N4017" s="415"/>
      <c r="O4017" s="417"/>
      <c r="P4017" s="415"/>
      <c r="Q4017" s="418"/>
      <c r="R4017" s="62"/>
      <c r="S4017" s="62"/>
      <c r="T4017" s="62"/>
      <c r="U4017" s="62"/>
      <c r="V4017" s="417"/>
      <c r="W4017" s="62"/>
      <c r="X4017" s="415"/>
      <c r="Y4017" s="417"/>
      <c r="Z4017" s="415"/>
      <c r="AA4017" s="417"/>
      <c r="AB4017" s="62"/>
      <c r="AC4017" s="62"/>
      <c r="AD4017" s="62"/>
      <c r="AE4017" s="62"/>
      <c r="AF4017" s="62"/>
      <c r="AG4017" s="62"/>
      <c r="AH4017" s="62"/>
    </row>
    <row r="4018" spans="14:34">
      <c r="N4018" s="415"/>
      <c r="O4018" s="417"/>
      <c r="P4018" s="415"/>
      <c r="Q4018" s="418"/>
      <c r="R4018" s="62"/>
      <c r="S4018" s="62"/>
      <c r="T4018" s="62"/>
      <c r="U4018" s="62"/>
      <c r="V4018" s="417"/>
      <c r="W4018" s="62"/>
      <c r="X4018" s="415"/>
      <c r="Y4018" s="417"/>
      <c r="Z4018" s="415"/>
      <c r="AA4018" s="417"/>
      <c r="AB4018" s="62"/>
      <c r="AC4018" s="62"/>
      <c r="AD4018" s="62"/>
      <c r="AE4018" s="62"/>
      <c r="AF4018" s="62"/>
      <c r="AG4018" s="62"/>
      <c r="AH4018" s="62"/>
    </row>
    <row r="4019" spans="14:34">
      <c r="N4019" s="415"/>
      <c r="O4019" s="417"/>
      <c r="P4019" s="415"/>
      <c r="Q4019" s="418"/>
      <c r="R4019" s="62"/>
      <c r="S4019" s="62"/>
      <c r="T4019" s="62"/>
      <c r="U4019" s="62"/>
      <c r="V4019" s="417"/>
      <c r="W4019" s="62"/>
      <c r="X4019" s="415"/>
      <c r="Y4019" s="417"/>
      <c r="Z4019" s="415"/>
      <c r="AA4019" s="417"/>
      <c r="AB4019" s="62"/>
      <c r="AC4019" s="62"/>
      <c r="AD4019" s="62"/>
      <c r="AE4019" s="62"/>
      <c r="AF4019" s="62"/>
      <c r="AG4019" s="62"/>
      <c r="AH4019" s="62"/>
    </row>
    <row r="4020" spans="14:34">
      <c r="N4020" s="415"/>
      <c r="O4020" s="417"/>
      <c r="P4020" s="415"/>
      <c r="Q4020" s="418"/>
      <c r="R4020" s="62"/>
      <c r="S4020" s="62"/>
      <c r="T4020" s="62"/>
      <c r="U4020" s="62"/>
      <c r="V4020" s="417"/>
      <c r="W4020" s="62"/>
      <c r="X4020" s="415"/>
      <c r="Y4020" s="417"/>
      <c r="Z4020" s="415"/>
      <c r="AA4020" s="417"/>
      <c r="AB4020" s="62"/>
      <c r="AC4020" s="62"/>
      <c r="AD4020" s="62"/>
      <c r="AE4020" s="62"/>
      <c r="AF4020" s="62"/>
      <c r="AG4020" s="62"/>
      <c r="AH4020" s="62"/>
    </row>
    <row r="4021" spans="14:34">
      <c r="N4021" s="415"/>
      <c r="O4021" s="417"/>
      <c r="P4021" s="415"/>
      <c r="Q4021" s="418"/>
      <c r="R4021" s="62"/>
      <c r="S4021" s="62"/>
      <c r="T4021" s="62"/>
      <c r="U4021" s="62"/>
      <c r="V4021" s="417"/>
      <c r="W4021" s="62"/>
      <c r="X4021" s="415"/>
      <c r="Y4021" s="417"/>
      <c r="Z4021" s="415"/>
      <c r="AA4021" s="417"/>
      <c r="AB4021" s="62"/>
      <c r="AC4021" s="62"/>
      <c r="AD4021" s="62"/>
      <c r="AE4021" s="62"/>
      <c r="AF4021" s="62"/>
      <c r="AG4021" s="62"/>
      <c r="AH4021" s="62"/>
    </row>
    <row r="4022" spans="14:34">
      <c r="N4022" s="415"/>
      <c r="O4022" s="417"/>
      <c r="P4022" s="415"/>
      <c r="Q4022" s="418"/>
      <c r="R4022" s="62"/>
      <c r="S4022" s="62"/>
      <c r="T4022" s="62"/>
      <c r="U4022" s="62"/>
      <c r="V4022" s="417"/>
      <c r="W4022" s="62"/>
      <c r="X4022" s="415"/>
      <c r="Y4022" s="417"/>
      <c r="Z4022" s="415"/>
      <c r="AA4022" s="417"/>
      <c r="AB4022" s="62"/>
      <c r="AC4022" s="62"/>
      <c r="AD4022" s="62"/>
      <c r="AE4022" s="62"/>
      <c r="AF4022" s="62"/>
      <c r="AG4022" s="62"/>
      <c r="AH4022" s="62"/>
    </row>
    <row r="4023" spans="14:34">
      <c r="N4023" s="415"/>
      <c r="O4023" s="417"/>
      <c r="P4023" s="415"/>
      <c r="Q4023" s="418"/>
      <c r="R4023" s="62"/>
      <c r="S4023" s="62"/>
      <c r="T4023" s="62"/>
      <c r="U4023" s="62"/>
      <c r="V4023" s="417"/>
      <c r="W4023" s="62"/>
      <c r="X4023" s="415"/>
      <c r="Y4023" s="417"/>
      <c r="Z4023" s="415"/>
      <c r="AA4023" s="417"/>
      <c r="AB4023" s="62"/>
      <c r="AC4023" s="62"/>
      <c r="AD4023" s="62"/>
      <c r="AE4023" s="62"/>
      <c r="AF4023" s="62"/>
      <c r="AG4023" s="62"/>
      <c r="AH4023" s="62"/>
    </row>
    <row r="4024" spans="14:34">
      <c r="N4024" s="415"/>
      <c r="O4024" s="417"/>
      <c r="P4024" s="415"/>
      <c r="Q4024" s="418"/>
      <c r="R4024" s="62"/>
      <c r="S4024" s="62"/>
      <c r="T4024" s="62"/>
      <c r="U4024" s="62"/>
      <c r="V4024" s="417"/>
      <c r="W4024" s="62"/>
      <c r="X4024" s="415"/>
      <c r="Y4024" s="417"/>
      <c r="Z4024" s="415"/>
      <c r="AA4024" s="417"/>
      <c r="AB4024" s="62"/>
      <c r="AC4024" s="62"/>
      <c r="AD4024" s="62"/>
      <c r="AE4024" s="62"/>
      <c r="AF4024" s="62"/>
      <c r="AG4024" s="62"/>
      <c r="AH4024" s="62"/>
    </row>
    <row r="4025" spans="14:34">
      <c r="N4025" s="415"/>
      <c r="O4025" s="417"/>
      <c r="P4025" s="415"/>
      <c r="Q4025" s="418"/>
      <c r="R4025" s="62"/>
      <c r="S4025" s="62"/>
      <c r="T4025" s="62"/>
      <c r="U4025" s="62"/>
      <c r="V4025" s="417"/>
      <c r="W4025" s="62"/>
      <c r="X4025" s="415"/>
      <c r="Y4025" s="417"/>
      <c r="Z4025" s="415"/>
      <c r="AA4025" s="417"/>
      <c r="AB4025" s="62"/>
      <c r="AC4025" s="62"/>
      <c r="AD4025" s="62"/>
      <c r="AE4025" s="62"/>
      <c r="AF4025" s="62"/>
      <c r="AG4025" s="62"/>
      <c r="AH4025" s="62"/>
    </row>
    <row r="4026" spans="14:34">
      <c r="N4026" s="415"/>
      <c r="O4026" s="417"/>
      <c r="P4026" s="415"/>
      <c r="Q4026" s="418"/>
      <c r="R4026" s="62"/>
      <c r="S4026" s="62"/>
      <c r="T4026" s="62"/>
      <c r="U4026" s="62"/>
      <c r="V4026" s="417"/>
      <c r="W4026" s="62"/>
      <c r="X4026" s="415"/>
      <c r="Y4026" s="417"/>
      <c r="Z4026" s="415"/>
      <c r="AA4026" s="417"/>
      <c r="AB4026" s="62"/>
      <c r="AC4026" s="62"/>
      <c r="AD4026" s="62"/>
      <c r="AE4026" s="62"/>
      <c r="AF4026" s="62"/>
      <c r="AG4026" s="62"/>
      <c r="AH4026" s="62"/>
    </row>
    <row r="4027" spans="14:34">
      <c r="N4027" s="415"/>
      <c r="O4027" s="417"/>
      <c r="P4027" s="415"/>
      <c r="Q4027" s="418"/>
      <c r="R4027" s="62"/>
      <c r="S4027" s="62"/>
      <c r="T4027" s="62"/>
      <c r="U4027" s="62"/>
      <c r="V4027" s="417"/>
      <c r="W4027" s="62"/>
      <c r="X4027" s="415"/>
      <c r="Y4027" s="417"/>
      <c r="Z4027" s="415"/>
      <c r="AA4027" s="417"/>
      <c r="AB4027" s="62"/>
      <c r="AC4027" s="62"/>
      <c r="AD4027" s="62"/>
      <c r="AE4027" s="62"/>
      <c r="AF4027" s="62"/>
      <c r="AG4027" s="62"/>
      <c r="AH4027" s="62"/>
    </row>
    <row r="4028" spans="14:34">
      <c r="N4028" s="415"/>
      <c r="O4028" s="417"/>
      <c r="P4028" s="415"/>
      <c r="Q4028" s="418"/>
      <c r="R4028" s="62"/>
      <c r="S4028" s="62"/>
      <c r="T4028" s="62"/>
      <c r="U4028" s="62"/>
      <c r="V4028" s="417"/>
      <c r="W4028" s="62"/>
      <c r="X4028" s="415"/>
      <c r="Y4028" s="417"/>
      <c r="Z4028" s="415"/>
      <c r="AA4028" s="417"/>
      <c r="AB4028" s="62"/>
      <c r="AC4028" s="62"/>
      <c r="AD4028" s="62"/>
      <c r="AE4028" s="62"/>
      <c r="AF4028" s="62"/>
      <c r="AG4028" s="62"/>
      <c r="AH4028" s="62"/>
    </row>
    <row r="4029" spans="14:34">
      <c r="N4029" s="415"/>
      <c r="O4029" s="417"/>
      <c r="P4029" s="415"/>
      <c r="Q4029" s="418"/>
      <c r="R4029" s="62"/>
      <c r="S4029" s="62"/>
      <c r="T4029" s="62"/>
      <c r="U4029" s="62"/>
      <c r="V4029" s="417"/>
      <c r="W4029" s="62"/>
      <c r="X4029" s="415"/>
      <c r="Y4029" s="417"/>
      <c r="Z4029" s="415"/>
      <c r="AA4029" s="417"/>
      <c r="AB4029" s="62"/>
      <c r="AC4029" s="62"/>
      <c r="AD4029" s="62"/>
      <c r="AE4029" s="62"/>
      <c r="AF4029" s="62"/>
      <c r="AG4029" s="62"/>
      <c r="AH4029" s="62"/>
    </row>
    <row r="4030" spans="14:34">
      <c r="N4030" s="415"/>
      <c r="O4030" s="417"/>
      <c r="P4030" s="415"/>
      <c r="Q4030" s="418"/>
      <c r="R4030" s="62"/>
      <c r="S4030" s="62"/>
      <c r="T4030" s="62"/>
      <c r="U4030" s="62"/>
      <c r="V4030" s="417"/>
      <c r="W4030" s="62"/>
      <c r="X4030" s="415"/>
      <c r="Y4030" s="417"/>
      <c r="Z4030" s="415"/>
      <c r="AA4030" s="417"/>
      <c r="AB4030" s="62"/>
      <c r="AC4030" s="62"/>
      <c r="AD4030" s="62"/>
      <c r="AE4030" s="62"/>
      <c r="AF4030" s="62"/>
      <c r="AG4030" s="62"/>
      <c r="AH4030" s="62"/>
    </row>
    <row r="4031" spans="14:34">
      <c r="N4031" s="415"/>
      <c r="O4031" s="417"/>
      <c r="P4031" s="415"/>
      <c r="Q4031" s="418"/>
      <c r="R4031" s="62"/>
      <c r="S4031" s="62"/>
      <c r="T4031" s="62"/>
      <c r="U4031" s="62"/>
      <c r="V4031" s="417"/>
      <c r="W4031" s="62"/>
      <c r="X4031" s="415"/>
      <c r="Y4031" s="417"/>
      <c r="Z4031" s="415"/>
      <c r="AA4031" s="417"/>
      <c r="AB4031" s="62"/>
      <c r="AC4031" s="62"/>
      <c r="AD4031" s="62"/>
      <c r="AE4031" s="62"/>
      <c r="AF4031" s="62"/>
      <c r="AG4031" s="62"/>
      <c r="AH4031" s="62"/>
    </row>
    <row r="4032" spans="14:34">
      <c r="N4032" s="415"/>
      <c r="O4032" s="417"/>
      <c r="P4032" s="415"/>
      <c r="Q4032" s="418"/>
      <c r="R4032" s="62"/>
      <c r="S4032" s="62"/>
      <c r="T4032" s="62"/>
      <c r="U4032" s="62"/>
      <c r="V4032" s="417"/>
      <c r="W4032" s="62"/>
      <c r="X4032" s="415"/>
      <c r="Y4032" s="417"/>
      <c r="Z4032" s="415"/>
      <c r="AA4032" s="417"/>
      <c r="AB4032" s="62"/>
      <c r="AC4032" s="62"/>
      <c r="AD4032" s="62"/>
      <c r="AE4032" s="62"/>
      <c r="AF4032" s="62"/>
      <c r="AG4032" s="62"/>
      <c r="AH4032" s="62"/>
    </row>
    <row r="4033" spans="14:34">
      <c r="N4033" s="415"/>
      <c r="O4033" s="417"/>
      <c r="P4033" s="415"/>
      <c r="Q4033" s="418"/>
      <c r="R4033" s="62"/>
      <c r="S4033" s="62"/>
      <c r="T4033" s="62"/>
      <c r="U4033" s="62"/>
      <c r="V4033" s="417"/>
      <c r="W4033" s="62"/>
      <c r="X4033" s="415"/>
      <c r="Y4033" s="417"/>
      <c r="Z4033" s="415"/>
      <c r="AA4033" s="417"/>
      <c r="AB4033" s="62"/>
      <c r="AC4033" s="62"/>
      <c r="AD4033" s="62"/>
      <c r="AE4033" s="62"/>
      <c r="AF4033" s="62"/>
      <c r="AG4033" s="62"/>
      <c r="AH4033" s="62"/>
    </row>
    <row r="4034" spans="14:34">
      <c r="N4034" s="415"/>
      <c r="O4034" s="417"/>
      <c r="P4034" s="415"/>
      <c r="Q4034" s="418"/>
      <c r="R4034" s="62"/>
      <c r="S4034" s="62"/>
      <c r="T4034" s="62"/>
      <c r="U4034" s="62"/>
      <c r="V4034" s="417"/>
      <c r="W4034" s="62"/>
      <c r="X4034" s="415"/>
      <c r="Y4034" s="417"/>
      <c r="Z4034" s="415"/>
      <c r="AA4034" s="417"/>
      <c r="AB4034" s="62"/>
      <c r="AC4034" s="62"/>
      <c r="AD4034" s="62"/>
      <c r="AE4034" s="62"/>
      <c r="AF4034" s="62"/>
      <c r="AG4034" s="62"/>
      <c r="AH4034" s="62"/>
    </row>
    <row r="4035" spans="14:34">
      <c r="N4035" s="415"/>
      <c r="O4035" s="417"/>
      <c r="P4035" s="415"/>
      <c r="Q4035" s="418"/>
      <c r="R4035" s="62"/>
      <c r="S4035" s="62"/>
      <c r="T4035" s="62"/>
      <c r="U4035" s="62"/>
      <c r="V4035" s="417"/>
      <c r="W4035" s="62"/>
      <c r="X4035" s="415"/>
      <c r="Y4035" s="417"/>
      <c r="Z4035" s="415"/>
      <c r="AA4035" s="417"/>
      <c r="AB4035" s="62"/>
      <c r="AC4035" s="62"/>
      <c r="AD4035" s="62"/>
      <c r="AE4035" s="62"/>
      <c r="AF4035" s="62"/>
      <c r="AG4035" s="62"/>
      <c r="AH4035" s="62"/>
    </row>
    <row r="4036" spans="14:34">
      <c r="N4036" s="415"/>
      <c r="O4036" s="417"/>
      <c r="P4036" s="415"/>
      <c r="Q4036" s="418"/>
      <c r="R4036" s="62"/>
      <c r="S4036" s="62"/>
      <c r="T4036" s="62"/>
      <c r="U4036" s="62"/>
      <c r="V4036" s="417"/>
      <c r="W4036" s="62"/>
      <c r="X4036" s="415"/>
      <c r="Y4036" s="417"/>
      <c r="Z4036" s="415"/>
      <c r="AA4036" s="417"/>
      <c r="AB4036" s="62"/>
      <c r="AC4036" s="62"/>
      <c r="AD4036" s="62"/>
      <c r="AE4036" s="62"/>
      <c r="AF4036" s="62"/>
      <c r="AG4036" s="62"/>
      <c r="AH4036" s="62"/>
    </row>
    <row r="4037" spans="14:34">
      <c r="N4037" s="415"/>
      <c r="O4037" s="417"/>
      <c r="P4037" s="415"/>
      <c r="Q4037" s="418"/>
      <c r="R4037" s="62"/>
      <c r="S4037" s="62"/>
      <c r="T4037" s="62"/>
      <c r="U4037" s="62"/>
      <c r="V4037" s="417"/>
      <c r="W4037" s="62"/>
      <c r="X4037" s="415"/>
      <c r="Y4037" s="417"/>
      <c r="Z4037" s="415"/>
      <c r="AA4037" s="417"/>
      <c r="AB4037" s="62"/>
      <c r="AC4037" s="62"/>
      <c r="AD4037" s="62"/>
      <c r="AE4037" s="62"/>
      <c r="AF4037" s="62"/>
      <c r="AG4037" s="62"/>
      <c r="AH4037" s="62"/>
    </row>
    <row r="4038" spans="14:34">
      <c r="N4038" s="415"/>
      <c r="O4038" s="417"/>
      <c r="P4038" s="415"/>
      <c r="Q4038" s="418"/>
      <c r="R4038" s="62"/>
      <c r="S4038" s="62"/>
      <c r="T4038" s="62"/>
      <c r="U4038" s="62"/>
      <c r="V4038" s="417"/>
      <c r="W4038" s="62"/>
      <c r="X4038" s="415"/>
      <c r="Y4038" s="417"/>
      <c r="Z4038" s="415"/>
      <c r="AA4038" s="417"/>
      <c r="AB4038" s="62"/>
      <c r="AC4038" s="62"/>
      <c r="AD4038" s="62"/>
      <c r="AE4038" s="62"/>
      <c r="AF4038" s="62"/>
      <c r="AG4038" s="62"/>
      <c r="AH4038" s="62"/>
    </row>
    <row r="4039" spans="14:34">
      <c r="N4039" s="415"/>
      <c r="O4039" s="417"/>
      <c r="P4039" s="415"/>
      <c r="Q4039" s="418"/>
      <c r="R4039" s="62"/>
      <c r="S4039" s="62"/>
      <c r="T4039" s="62"/>
      <c r="U4039" s="62"/>
      <c r="V4039" s="417"/>
      <c r="W4039" s="62"/>
      <c r="X4039" s="415"/>
      <c r="Y4039" s="417"/>
      <c r="Z4039" s="415"/>
      <c r="AA4039" s="417"/>
      <c r="AB4039" s="62"/>
      <c r="AC4039" s="62"/>
      <c r="AD4039" s="62"/>
      <c r="AE4039" s="62"/>
      <c r="AF4039" s="62"/>
      <c r="AG4039" s="62"/>
      <c r="AH4039" s="62"/>
    </row>
    <row r="4040" spans="14:34">
      <c r="N4040" s="415"/>
      <c r="O4040" s="417"/>
      <c r="P4040" s="415"/>
      <c r="Q4040" s="418"/>
      <c r="R4040" s="62"/>
      <c r="S4040" s="62"/>
      <c r="T4040" s="62"/>
      <c r="U4040" s="62"/>
      <c r="V4040" s="417"/>
      <c r="W4040" s="62"/>
      <c r="X4040" s="415"/>
      <c r="Y4040" s="417"/>
      <c r="Z4040" s="415"/>
      <c r="AA4040" s="417"/>
      <c r="AB4040" s="62"/>
      <c r="AC4040" s="62"/>
      <c r="AD4040" s="62"/>
      <c r="AE4040" s="62"/>
      <c r="AF4040" s="62"/>
      <c r="AG4040" s="62"/>
      <c r="AH4040" s="62"/>
    </row>
    <row r="4041" spans="14:34">
      <c r="N4041" s="415"/>
      <c r="O4041" s="417"/>
      <c r="P4041" s="415"/>
      <c r="Q4041" s="418"/>
      <c r="R4041" s="62"/>
      <c r="S4041" s="62"/>
      <c r="T4041" s="62"/>
      <c r="U4041" s="62"/>
      <c r="V4041" s="417"/>
      <c r="W4041" s="62"/>
      <c r="X4041" s="415"/>
      <c r="Y4041" s="417"/>
      <c r="Z4041" s="415"/>
      <c r="AA4041" s="417"/>
      <c r="AB4041" s="62"/>
      <c r="AC4041" s="62"/>
      <c r="AD4041" s="62"/>
      <c r="AE4041" s="62"/>
      <c r="AF4041" s="62"/>
      <c r="AG4041" s="62"/>
      <c r="AH4041" s="62"/>
    </row>
    <row r="4042" spans="14:34">
      <c r="N4042" s="415"/>
      <c r="O4042" s="417"/>
      <c r="P4042" s="415"/>
      <c r="Q4042" s="418"/>
      <c r="R4042" s="62"/>
      <c r="S4042" s="62"/>
      <c r="T4042" s="62"/>
      <c r="U4042" s="62"/>
      <c r="V4042" s="417"/>
      <c r="W4042" s="62"/>
      <c r="X4042" s="415"/>
      <c r="Y4042" s="417"/>
      <c r="Z4042" s="415"/>
      <c r="AA4042" s="417"/>
      <c r="AB4042" s="62"/>
      <c r="AC4042" s="62"/>
      <c r="AD4042" s="62"/>
      <c r="AE4042" s="62"/>
      <c r="AF4042" s="62"/>
      <c r="AG4042" s="62"/>
      <c r="AH4042" s="62"/>
    </row>
    <row r="4043" spans="14:34">
      <c r="N4043" s="415"/>
      <c r="O4043" s="417"/>
      <c r="P4043" s="415"/>
      <c r="Q4043" s="418"/>
      <c r="R4043" s="62"/>
      <c r="S4043" s="62"/>
      <c r="T4043" s="62"/>
      <c r="U4043" s="62"/>
      <c r="V4043" s="417"/>
      <c r="W4043" s="62"/>
      <c r="X4043" s="415"/>
      <c r="Y4043" s="417"/>
      <c r="Z4043" s="415"/>
      <c r="AA4043" s="417"/>
      <c r="AB4043" s="62"/>
      <c r="AC4043" s="62"/>
      <c r="AD4043" s="62"/>
      <c r="AE4043" s="62"/>
      <c r="AF4043" s="62"/>
      <c r="AG4043" s="62"/>
      <c r="AH4043" s="62"/>
    </row>
    <row r="4044" spans="14:34">
      <c r="N4044" s="415"/>
      <c r="O4044" s="417"/>
      <c r="P4044" s="415"/>
      <c r="Q4044" s="418"/>
      <c r="R4044" s="62"/>
      <c r="S4044" s="62"/>
      <c r="T4044" s="62"/>
      <c r="U4044" s="62"/>
      <c r="V4044" s="417"/>
      <c r="W4044" s="62"/>
      <c r="X4044" s="415"/>
      <c r="Y4044" s="417"/>
      <c r="Z4044" s="415"/>
      <c r="AA4044" s="417"/>
      <c r="AB4044" s="62"/>
      <c r="AC4044" s="62"/>
      <c r="AD4044" s="62"/>
      <c r="AE4044" s="62"/>
      <c r="AF4044" s="62"/>
      <c r="AG4044" s="62"/>
      <c r="AH4044" s="62"/>
    </row>
    <row r="4045" spans="14:34">
      <c r="N4045" s="415"/>
      <c r="O4045" s="417"/>
      <c r="P4045" s="415"/>
      <c r="Q4045" s="418"/>
      <c r="R4045" s="62"/>
      <c r="S4045" s="62"/>
      <c r="T4045" s="62"/>
      <c r="U4045" s="62"/>
      <c r="V4045" s="417"/>
      <c r="W4045" s="62"/>
      <c r="X4045" s="415"/>
      <c r="Y4045" s="417"/>
      <c r="Z4045" s="415"/>
      <c r="AA4045" s="417"/>
      <c r="AB4045" s="62"/>
      <c r="AC4045" s="62"/>
      <c r="AD4045" s="62"/>
      <c r="AE4045" s="62"/>
      <c r="AF4045" s="62"/>
      <c r="AG4045" s="62"/>
      <c r="AH4045" s="62"/>
    </row>
    <row r="4046" spans="14:34">
      <c r="N4046" s="415"/>
      <c r="O4046" s="417"/>
      <c r="P4046" s="415"/>
      <c r="Q4046" s="418"/>
      <c r="R4046" s="62"/>
      <c r="S4046" s="62"/>
      <c r="T4046" s="62"/>
      <c r="U4046" s="62"/>
      <c r="V4046" s="417"/>
      <c r="W4046" s="62"/>
      <c r="X4046" s="415"/>
      <c r="Y4046" s="417"/>
      <c r="Z4046" s="415"/>
      <c r="AA4046" s="417"/>
      <c r="AB4046" s="62"/>
      <c r="AC4046" s="62"/>
      <c r="AD4046" s="62"/>
      <c r="AE4046" s="62"/>
      <c r="AF4046" s="62"/>
      <c r="AG4046" s="62"/>
      <c r="AH4046" s="62"/>
    </row>
    <row r="4047" spans="14:34">
      <c r="N4047" s="415"/>
      <c r="O4047" s="417"/>
      <c r="P4047" s="415"/>
      <c r="Q4047" s="418"/>
      <c r="R4047" s="62"/>
      <c r="S4047" s="62"/>
      <c r="T4047" s="62"/>
      <c r="U4047" s="62"/>
      <c r="V4047" s="417"/>
      <c r="W4047" s="62"/>
      <c r="X4047" s="415"/>
      <c r="Y4047" s="417"/>
      <c r="Z4047" s="415"/>
      <c r="AA4047" s="417"/>
      <c r="AB4047" s="62"/>
      <c r="AC4047" s="62"/>
      <c r="AD4047" s="62"/>
      <c r="AE4047" s="62"/>
      <c r="AF4047" s="62"/>
      <c r="AG4047" s="62"/>
      <c r="AH4047" s="62"/>
    </row>
    <row r="4048" spans="14:34">
      <c r="N4048" s="415"/>
      <c r="O4048" s="417"/>
      <c r="P4048" s="415"/>
      <c r="Q4048" s="418"/>
      <c r="R4048" s="62"/>
      <c r="S4048" s="62"/>
      <c r="T4048" s="62"/>
      <c r="U4048" s="62"/>
      <c r="V4048" s="417"/>
      <c r="W4048" s="62"/>
      <c r="X4048" s="415"/>
      <c r="Y4048" s="417"/>
      <c r="Z4048" s="415"/>
      <c r="AA4048" s="417"/>
      <c r="AB4048" s="62"/>
      <c r="AC4048" s="62"/>
      <c r="AD4048" s="62"/>
      <c r="AE4048" s="62"/>
      <c r="AF4048" s="62"/>
      <c r="AG4048" s="62"/>
      <c r="AH4048" s="62"/>
    </row>
    <row r="4049" spans="14:34">
      <c r="N4049" s="415"/>
      <c r="O4049" s="417"/>
      <c r="P4049" s="415"/>
      <c r="Q4049" s="418"/>
      <c r="R4049" s="62"/>
      <c r="S4049" s="62"/>
      <c r="T4049" s="62"/>
      <c r="U4049" s="62"/>
      <c r="V4049" s="417"/>
      <c r="W4049" s="62"/>
      <c r="X4049" s="415"/>
      <c r="Y4049" s="417"/>
      <c r="Z4049" s="415"/>
      <c r="AA4049" s="417"/>
      <c r="AB4049" s="62"/>
      <c r="AC4049" s="62"/>
      <c r="AD4049" s="62"/>
      <c r="AE4049" s="62"/>
      <c r="AF4049" s="62"/>
      <c r="AG4049" s="62"/>
      <c r="AH4049" s="62"/>
    </row>
    <row r="4050" spans="14:34">
      <c r="N4050" s="415"/>
      <c r="O4050" s="417"/>
      <c r="P4050" s="415"/>
      <c r="Q4050" s="418"/>
      <c r="R4050" s="62"/>
      <c r="S4050" s="62"/>
      <c r="T4050" s="62"/>
      <c r="U4050" s="62"/>
      <c r="V4050" s="417"/>
      <c r="W4050" s="62"/>
      <c r="X4050" s="415"/>
      <c r="Y4050" s="417"/>
      <c r="Z4050" s="415"/>
      <c r="AA4050" s="417"/>
      <c r="AB4050" s="62"/>
      <c r="AC4050" s="62"/>
      <c r="AD4050" s="62"/>
      <c r="AE4050" s="62"/>
      <c r="AF4050" s="62"/>
      <c r="AG4050" s="62"/>
      <c r="AH4050" s="62"/>
    </row>
    <row r="4051" spans="14:34">
      <c r="N4051" s="415"/>
      <c r="O4051" s="417"/>
      <c r="P4051" s="415"/>
      <c r="Q4051" s="418"/>
      <c r="R4051" s="62"/>
      <c r="S4051" s="62"/>
      <c r="T4051" s="62"/>
      <c r="U4051" s="62"/>
      <c r="V4051" s="417"/>
      <c r="W4051" s="62"/>
      <c r="X4051" s="415"/>
      <c r="Y4051" s="417"/>
      <c r="Z4051" s="415"/>
      <c r="AA4051" s="417"/>
      <c r="AB4051" s="62"/>
      <c r="AC4051" s="62"/>
      <c r="AD4051" s="62"/>
      <c r="AE4051" s="62"/>
      <c r="AF4051" s="62"/>
      <c r="AG4051" s="62"/>
      <c r="AH4051" s="62"/>
    </row>
    <row r="4052" spans="14:34">
      <c r="N4052" s="415"/>
      <c r="O4052" s="417"/>
      <c r="P4052" s="415"/>
      <c r="Q4052" s="418"/>
      <c r="R4052" s="62"/>
      <c r="S4052" s="62"/>
      <c r="T4052" s="62"/>
      <c r="U4052" s="62"/>
      <c r="V4052" s="417"/>
      <c r="W4052" s="62"/>
      <c r="X4052" s="415"/>
      <c r="Y4052" s="417"/>
      <c r="Z4052" s="415"/>
      <c r="AA4052" s="417"/>
      <c r="AB4052" s="62"/>
      <c r="AC4052" s="62"/>
      <c r="AD4052" s="62"/>
      <c r="AE4052" s="62"/>
      <c r="AF4052" s="62"/>
      <c r="AG4052" s="62"/>
      <c r="AH4052" s="62"/>
    </row>
    <row r="4053" spans="14:34">
      <c r="N4053" s="415"/>
      <c r="O4053" s="417"/>
      <c r="P4053" s="415"/>
      <c r="Q4053" s="418"/>
      <c r="R4053" s="62"/>
      <c r="S4053" s="62"/>
      <c r="T4053" s="62"/>
      <c r="U4053" s="62"/>
      <c r="V4053" s="417"/>
      <c r="W4053" s="62"/>
      <c r="X4053" s="415"/>
      <c r="Y4053" s="417"/>
      <c r="Z4053" s="415"/>
      <c r="AA4053" s="417"/>
      <c r="AB4053" s="62"/>
      <c r="AC4053" s="62"/>
      <c r="AD4053" s="62"/>
      <c r="AE4053" s="62"/>
      <c r="AF4053" s="62"/>
      <c r="AG4053" s="62"/>
      <c r="AH4053" s="62"/>
    </row>
    <row r="4054" spans="14:34">
      <c r="N4054" s="415"/>
      <c r="O4054" s="417"/>
      <c r="P4054" s="415"/>
      <c r="Q4054" s="418"/>
      <c r="R4054" s="62"/>
      <c r="S4054" s="62"/>
      <c r="T4054" s="62"/>
      <c r="U4054" s="62"/>
      <c r="V4054" s="417"/>
      <c r="W4054" s="62"/>
      <c r="X4054" s="415"/>
      <c r="Y4054" s="417"/>
      <c r="Z4054" s="415"/>
      <c r="AA4054" s="417"/>
      <c r="AB4054" s="62"/>
      <c r="AC4054" s="62"/>
      <c r="AD4054" s="62"/>
      <c r="AE4054" s="62"/>
      <c r="AF4054" s="62"/>
      <c r="AG4054" s="62"/>
      <c r="AH4054" s="62"/>
    </row>
    <row r="4055" spans="14:34">
      <c r="N4055" s="415"/>
      <c r="O4055" s="417"/>
      <c r="P4055" s="415"/>
      <c r="Q4055" s="418"/>
      <c r="R4055" s="62"/>
      <c r="S4055" s="62"/>
      <c r="T4055" s="62"/>
      <c r="U4055" s="62"/>
      <c r="V4055" s="417"/>
      <c r="W4055" s="62"/>
      <c r="X4055" s="415"/>
      <c r="Y4055" s="417"/>
      <c r="Z4055" s="415"/>
      <c r="AA4055" s="417"/>
      <c r="AB4055" s="62"/>
      <c r="AC4055" s="62"/>
      <c r="AD4055" s="62"/>
      <c r="AE4055" s="62"/>
      <c r="AF4055" s="62"/>
      <c r="AG4055" s="62"/>
      <c r="AH4055" s="62"/>
    </row>
    <row r="4056" spans="14:34">
      <c r="N4056" s="415"/>
      <c r="O4056" s="417"/>
      <c r="P4056" s="415"/>
      <c r="Q4056" s="418"/>
      <c r="R4056" s="62"/>
      <c r="S4056" s="62"/>
      <c r="T4056" s="62"/>
      <c r="U4056" s="62"/>
      <c r="V4056" s="417"/>
      <c r="W4056" s="62"/>
      <c r="X4056" s="415"/>
      <c r="Y4056" s="417"/>
      <c r="Z4056" s="415"/>
      <c r="AA4056" s="417"/>
      <c r="AB4056" s="62"/>
      <c r="AC4056" s="62"/>
      <c r="AD4056" s="62"/>
      <c r="AE4056" s="62"/>
      <c r="AF4056" s="62"/>
      <c r="AG4056" s="62"/>
      <c r="AH4056" s="62"/>
    </row>
    <row r="4057" spans="14:34">
      <c r="N4057" s="415"/>
      <c r="O4057" s="417"/>
      <c r="P4057" s="415"/>
      <c r="Q4057" s="418"/>
      <c r="R4057" s="62"/>
      <c r="S4057" s="62"/>
      <c r="T4057" s="62"/>
      <c r="U4057" s="62"/>
      <c r="V4057" s="417"/>
      <c r="W4057" s="62"/>
      <c r="X4057" s="415"/>
      <c r="Y4057" s="417"/>
      <c r="Z4057" s="415"/>
      <c r="AA4057" s="417"/>
      <c r="AB4057" s="62"/>
      <c r="AC4057" s="62"/>
      <c r="AD4057" s="62"/>
      <c r="AE4057" s="62"/>
      <c r="AF4057" s="62"/>
      <c r="AG4057" s="62"/>
      <c r="AH4057" s="62"/>
    </row>
    <row r="4058" spans="14:34">
      <c r="N4058" s="415"/>
      <c r="O4058" s="417"/>
      <c r="P4058" s="415"/>
      <c r="Q4058" s="418"/>
      <c r="R4058" s="62"/>
      <c r="S4058" s="62"/>
      <c r="T4058" s="62"/>
      <c r="U4058" s="62"/>
      <c r="V4058" s="417"/>
      <c r="W4058" s="62"/>
      <c r="X4058" s="415"/>
      <c r="Y4058" s="417"/>
      <c r="Z4058" s="415"/>
      <c r="AA4058" s="417"/>
      <c r="AB4058" s="62"/>
      <c r="AC4058" s="62"/>
      <c r="AD4058" s="62"/>
      <c r="AE4058" s="62"/>
      <c r="AF4058" s="62"/>
      <c r="AG4058" s="62"/>
      <c r="AH4058" s="62"/>
    </row>
    <row r="4059" spans="14:34">
      <c r="N4059" s="415"/>
      <c r="O4059" s="417"/>
      <c r="P4059" s="415"/>
      <c r="Q4059" s="418"/>
      <c r="R4059" s="62"/>
      <c r="S4059" s="62"/>
      <c r="T4059" s="62"/>
      <c r="U4059" s="62"/>
      <c r="V4059" s="417"/>
      <c r="W4059" s="62"/>
      <c r="X4059" s="415"/>
      <c r="Y4059" s="417"/>
      <c r="Z4059" s="415"/>
      <c r="AA4059" s="417"/>
      <c r="AB4059" s="62"/>
      <c r="AC4059" s="62"/>
      <c r="AD4059" s="62"/>
      <c r="AE4059" s="62"/>
      <c r="AF4059" s="62"/>
      <c r="AG4059" s="62"/>
      <c r="AH4059" s="62"/>
    </row>
    <row r="4060" spans="14:34">
      <c r="N4060" s="415"/>
      <c r="O4060" s="417"/>
      <c r="P4060" s="415"/>
      <c r="Q4060" s="418"/>
      <c r="R4060" s="62"/>
      <c r="S4060" s="62"/>
      <c r="T4060" s="62"/>
      <c r="U4060" s="62"/>
      <c r="V4060" s="417"/>
      <c r="W4060" s="62"/>
      <c r="X4060" s="415"/>
      <c r="Y4060" s="417"/>
      <c r="Z4060" s="415"/>
      <c r="AA4060" s="417"/>
      <c r="AB4060" s="62"/>
      <c r="AC4060" s="62"/>
      <c r="AD4060" s="62"/>
      <c r="AE4060" s="62"/>
      <c r="AF4060" s="62"/>
      <c r="AG4060" s="62"/>
      <c r="AH4060" s="62"/>
    </row>
    <row r="4061" spans="14:34">
      <c r="N4061" s="415"/>
      <c r="O4061" s="417"/>
      <c r="P4061" s="415"/>
      <c r="Q4061" s="418"/>
      <c r="R4061" s="62"/>
      <c r="S4061" s="62"/>
      <c r="T4061" s="62"/>
      <c r="U4061" s="62"/>
      <c r="V4061" s="417"/>
      <c r="W4061" s="62"/>
      <c r="X4061" s="415"/>
      <c r="Y4061" s="417"/>
      <c r="Z4061" s="415"/>
      <c r="AA4061" s="417"/>
      <c r="AB4061" s="62"/>
      <c r="AC4061" s="62"/>
      <c r="AD4061" s="62"/>
      <c r="AE4061" s="62"/>
      <c r="AF4061" s="62"/>
      <c r="AG4061" s="62"/>
      <c r="AH4061" s="62"/>
    </row>
    <row r="4062" spans="14:34">
      <c r="N4062" s="415"/>
      <c r="O4062" s="417"/>
      <c r="P4062" s="415"/>
      <c r="Q4062" s="418"/>
      <c r="R4062" s="62"/>
      <c r="S4062" s="62"/>
      <c r="T4062" s="62"/>
      <c r="U4062" s="62"/>
      <c r="V4062" s="417"/>
      <c r="W4062" s="62"/>
      <c r="X4062" s="415"/>
      <c r="Y4062" s="417"/>
      <c r="Z4062" s="415"/>
      <c r="AA4062" s="417"/>
      <c r="AB4062" s="62"/>
      <c r="AC4062" s="62"/>
      <c r="AD4062" s="62"/>
      <c r="AE4062" s="62"/>
      <c r="AF4062" s="62"/>
      <c r="AG4062" s="62"/>
      <c r="AH4062" s="62"/>
    </row>
    <row r="4063" spans="14:34">
      <c r="N4063" s="415"/>
      <c r="O4063" s="417"/>
      <c r="P4063" s="415"/>
      <c r="Q4063" s="418"/>
      <c r="R4063" s="62"/>
      <c r="S4063" s="62"/>
      <c r="T4063" s="62"/>
      <c r="U4063" s="62"/>
      <c r="V4063" s="417"/>
      <c r="W4063" s="62"/>
      <c r="X4063" s="415"/>
      <c r="Y4063" s="417"/>
      <c r="Z4063" s="415"/>
      <c r="AA4063" s="417"/>
      <c r="AB4063" s="62"/>
      <c r="AC4063" s="62"/>
      <c r="AD4063" s="62"/>
      <c r="AE4063" s="62"/>
      <c r="AF4063" s="62"/>
      <c r="AG4063" s="62"/>
      <c r="AH4063" s="62"/>
    </row>
    <row r="4064" spans="14:34">
      <c r="N4064" s="415"/>
      <c r="O4064" s="417"/>
      <c r="P4064" s="415"/>
      <c r="Q4064" s="418"/>
      <c r="R4064" s="62"/>
      <c r="S4064" s="62"/>
      <c r="T4064" s="62"/>
      <c r="U4064" s="62"/>
      <c r="V4064" s="417"/>
      <c r="W4064" s="62"/>
      <c r="X4064" s="415"/>
      <c r="Y4064" s="417"/>
      <c r="Z4064" s="415"/>
      <c r="AA4064" s="417"/>
      <c r="AB4064" s="62"/>
      <c r="AC4064" s="62"/>
      <c r="AD4064" s="62"/>
      <c r="AE4064" s="62"/>
      <c r="AF4064" s="62"/>
      <c r="AG4064" s="62"/>
      <c r="AH4064" s="62"/>
    </row>
    <row r="4065" spans="14:34">
      <c r="N4065" s="415"/>
      <c r="O4065" s="417"/>
      <c r="P4065" s="415"/>
      <c r="Q4065" s="418"/>
      <c r="R4065" s="62"/>
      <c r="S4065" s="62"/>
      <c r="T4065" s="62"/>
      <c r="U4065" s="62"/>
      <c r="V4065" s="417"/>
      <c r="W4065" s="62"/>
      <c r="X4065" s="415"/>
      <c r="Y4065" s="417"/>
      <c r="Z4065" s="415"/>
      <c r="AA4065" s="417"/>
      <c r="AB4065" s="62"/>
      <c r="AC4065" s="62"/>
      <c r="AD4065" s="62"/>
      <c r="AE4065" s="62"/>
      <c r="AF4065" s="62"/>
      <c r="AG4065" s="62"/>
      <c r="AH4065" s="62"/>
    </row>
    <row r="4066" spans="14:34">
      <c r="N4066" s="415"/>
      <c r="O4066" s="417"/>
      <c r="P4066" s="415"/>
      <c r="Q4066" s="418"/>
      <c r="R4066" s="62"/>
      <c r="S4066" s="62"/>
      <c r="T4066" s="62"/>
      <c r="U4066" s="62"/>
      <c r="V4066" s="417"/>
      <c r="W4066" s="62"/>
      <c r="X4066" s="415"/>
      <c r="Y4066" s="417"/>
      <c r="Z4066" s="415"/>
      <c r="AA4066" s="417"/>
      <c r="AB4066" s="62"/>
      <c r="AC4066" s="62"/>
      <c r="AD4066" s="62"/>
      <c r="AE4066" s="62"/>
      <c r="AF4066" s="62"/>
      <c r="AG4066" s="62"/>
      <c r="AH4066" s="62"/>
    </row>
    <row r="4067" spans="14:34">
      <c r="N4067" s="415"/>
      <c r="O4067" s="417"/>
      <c r="P4067" s="415"/>
      <c r="Q4067" s="418"/>
      <c r="R4067" s="62"/>
      <c r="S4067" s="62"/>
      <c r="T4067" s="62"/>
      <c r="U4067" s="62"/>
      <c r="V4067" s="417"/>
      <c r="W4067" s="62"/>
      <c r="X4067" s="415"/>
      <c r="Y4067" s="417"/>
      <c r="Z4067" s="415"/>
      <c r="AA4067" s="417"/>
      <c r="AB4067" s="62"/>
      <c r="AC4067" s="62"/>
      <c r="AD4067" s="62"/>
      <c r="AE4067" s="62"/>
      <c r="AF4067" s="62"/>
      <c r="AG4067" s="62"/>
      <c r="AH4067" s="62"/>
    </row>
    <row r="4068" spans="14:34">
      <c r="N4068" s="415"/>
      <c r="O4068" s="417"/>
      <c r="P4068" s="415"/>
      <c r="Q4068" s="418"/>
      <c r="R4068" s="62"/>
      <c r="S4068" s="62"/>
      <c r="T4068" s="62"/>
      <c r="U4068" s="62"/>
      <c r="V4068" s="417"/>
      <c r="W4068" s="62"/>
      <c r="X4068" s="415"/>
      <c r="Y4068" s="417"/>
      <c r="Z4068" s="415"/>
      <c r="AA4068" s="417"/>
      <c r="AB4068" s="62"/>
      <c r="AC4068" s="62"/>
      <c r="AD4068" s="62"/>
      <c r="AE4068" s="62"/>
      <c r="AF4068" s="62"/>
      <c r="AG4068" s="62"/>
      <c r="AH4068" s="62"/>
    </row>
    <row r="4069" spans="14:34">
      <c r="N4069" s="415"/>
      <c r="O4069" s="417"/>
      <c r="P4069" s="415"/>
      <c r="Q4069" s="418"/>
      <c r="R4069" s="62"/>
      <c r="S4069" s="62"/>
      <c r="T4069" s="62"/>
      <c r="U4069" s="62"/>
      <c r="V4069" s="417"/>
      <c r="W4069" s="62"/>
      <c r="X4069" s="415"/>
      <c r="Y4069" s="417"/>
      <c r="Z4069" s="415"/>
      <c r="AA4069" s="417"/>
      <c r="AB4069" s="62"/>
      <c r="AC4069" s="62"/>
      <c r="AD4069" s="62"/>
      <c r="AE4069" s="62"/>
      <c r="AF4069" s="62"/>
      <c r="AG4069" s="62"/>
      <c r="AH4069" s="62"/>
    </row>
    <row r="4070" spans="14:34">
      <c r="N4070" s="415"/>
      <c r="O4070" s="417"/>
      <c r="P4070" s="415"/>
      <c r="Q4070" s="418"/>
      <c r="R4070" s="62"/>
      <c r="S4070" s="62"/>
      <c r="T4070" s="62"/>
      <c r="U4070" s="62"/>
      <c r="V4070" s="417"/>
      <c r="W4070" s="62"/>
      <c r="X4070" s="415"/>
      <c r="Y4070" s="417"/>
      <c r="Z4070" s="415"/>
      <c r="AA4070" s="417"/>
      <c r="AB4070" s="62"/>
      <c r="AC4070" s="62"/>
      <c r="AD4070" s="62"/>
      <c r="AE4070" s="62"/>
      <c r="AF4070" s="62"/>
      <c r="AG4070" s="62"/>
      <c r="AH4070" s="62"/>
    </row>
    <row r="4071" spans="14:34">
      <c r="N4071" s="415"/>
      <c r="O4071" s="417"/>
      <c r="P4071" s="415"/>
      <c r="Q4071" s="418"/>
      <c r="R4071" s="62"/>
      <c r="S4071" s="62"/>
      <c r="T4071" s="62"/>
      <c r="U4071" s="62"/>
      <c r="V4071" s="417"/>
      <c r="W4071" s="62"/>
      <c r="X4071" s="415"/>
      <c r="Y4071" s="417"/>
      <c r="Z4071" s="415"/>
      <c r="AA4071" s="417"/>
      <c r="AB4071" s="62"/>
      <c r="AC4071" s="62"/>
      <c r="AD4071" s="62"/>
      <c r="AE4071" s="62"/>
      <c r="AF4071" s="62"/>
      <c r="AG4071" s="62"/>
      <c r="AH4071" s="62"/>
    </row>
    <row r="4072" spans="14:34">
      <c r="N4072" s="415"/>
      <c r="O4072" s="417"/>
      <c r="P4072" s="415"/>
      <c r="Q4072" s="418"/>
      <c r="R4072" s="62"/>
      <c r="S4072" s="62"/>
      <c r="T4072" s="62"/>
      <c r="U4072" s="62"/>
      <c r="V4072" s="417"/>
      <c r="W4072" s="62"/>
      <c r="X4072" s="415"/>
      <c r="Y4072" s="417"/>
      <c r="Z4072" s="415"/>
      <c r="AA4072" s="417"/>
      <c r="AB4072" s="62"/>
      <c r="AC4072" s="62"/>
      <c r="AD4072" s="62"/>
      <c r="AE4072" s="62"/>
      <c r="AF4072" s="62"/>
      <c r="AG4072" s="62"/>
      <c r="AH4072" s="62"/>
    </row>
    <row r="4073" spans="14:34">
      <c r="N4073" s="415"/>
      <c r="O4073" s="417"/>
      <c r="P4073" s="415"/>
      <c r="Q4073" s="418"/>
      <c r="R4073" s="62"/>
      <c r="S4073" s="62"/>
      <c r="T4073" s="62"/>
      <c r="U4073" s="62"/>
      <c r="V4073" s="417"/>
      <c r="W4073" s="62"/>
      <c r="X4073" s="415"/>
      <c r="Y4073" s="417"/>
      <c r="Z4073" s="415"/>
      <c r="AA4073" s="417"/>
      <c r="AB4073" s="62"/>
      <c r="AC4073" s="62"/>
      <c r="AD4073" s="62"/>
      <c r="AE4073" s="62"/>
      <c r="AF4073" s="62"/>
      <c r="AG4073" s="62"/>
      <c r="AH4073" s="62"/>
    </row>
    <row r="4074" spans="14:34">
      <c r="N4074" s="415"/>
      <c r="O4074" s="417"/>
      <c r="P4074" s="415"/>
      <c r="Q4074" s="418"/>
      <c r="R4074" s="62"/>
      <c r="S4074" s="62"/>
      <c r="T4074" s="62"/>
      <c r="U4074" s="62"/>
      <c r="V4074" s="417"/>
      <c r="W4074" s="62"/>
      <c r="X4074" s="415"/>
      <c r="Y4074" s="417"/>
      <c r="Z4074" s="415"/>
      <c r="AA4074" s="417"/>
      <c r="AB4074" s="62"/>
      <c r="AC4074" s="62"/>
      <c r="AD4074" s="62"/>
      <c r="AE4074" s="62"/>
      <c r="AF4074" s="62"/>
      <c r="AG4074" s="62"/>
      <c r="AH4074" s="62"/>
    </row>
    <row r="4075" spans="14:34">
      <c r="N4075" s="415"/>
      <c r="O4075" s="417"/>
      <c r="P4075" s="415"/>
      <c r="Q4075" s="418"/>
      <c r="R4075" s="62"/>
      <c r="S4075" s="62"/>
      <c r="T4075" s="62"/>
      <c r="U4075" s="62"/>
      <c r="V4075" s="417"/>
      <c r="W4075" s="62"/>
      <c r="X4075" s="415"/>
      <c r="Y4075" s="417"/>
      <c r="Z4075" s="415"/>
      <c r="AA4075" s="417"/>
      <c r="AB4075" s="62"/>
      <c r="AC4075" s="62"/>
      <c r="AD4075" s="62"/>
      <c r="AE4075" s="62"/>
      <c r="AF4075" s="62"/>
      <c r="AG4075" s="62"/>
      <c r="AH4075" s="62"/>
    </row>
    <row r="4076" spans="14:34">
      <c r="N4076" s="415"/>
      <c r="O4076" s="417"/>
      <c r="P4076" s="415"/>
      <c r="Q4076" s="418"/>
      <c r="R4076" s="62"/>
      <c r="S4076" s="62"/>
      <c r="T4076" s="62"/>
      <c r="U4076" s="62"/>
      <c r="V4076" s="417"/>
      <c r="W4076" s="62"/>
      <c r="X4076" s="415"/>
      <c r="Y4076" s="417"/>
      <c r="Z4076" s="415"/>
      <c r="AA4076" s="417"/>
      <c r="AB4076" s="62"/>
      <c r="AC4076" s="62"/>
      <c r="AD4076" s="62"/>
      <c r="AE4076" s="62"/>
      <c r="AF4076" s="62"/>
      <c r="AG4076" s="62"/>
      <c r="AH4076" s="62"/>
    </row>
    <row r="4077" spans="14:34">
      <c r="N4077" s="415"/>
      <c r="O4077" s="417"/>
      <c r="P4077" s="415"/>
      <c r="Q4077" s="418"/>
      <c r="R4077" s="62"/>
      <c r="S4077" s="62"/>
      <c r="T4077" s="62"/>
      <c r="U4077" s="62"/>
      <c r="V4077" s="417"/>
      <c r="W4077" s="62"/>
      <c r="X4077" s="415"/>
      <c r="Y4077" s="417"/>
      <c r="Z4077" s="415"/>
      <c r="AA4077" s="417"/>
      <c r="AB4077" s="62"/>
      <c r="AC4077" s="62"/>
      <c r="AD4077" s="62"/>
      <c r="AE4077" s="62"/>
      <c r="AF4077" s="62"/>
      <c r="AG4077" s="62"/>
      <c r="AH4077" s="62"/>
    </row>
    <row r="4078" spans="14:34">
      <c r="N4078" s="415"/>
      <c r="O4078" s="417"/>
      <c r="P4078" s="415"/>
      <c r="Q4078" s="418"/>
      <c r="R4078" s="62"/>
      <c r="S4078" s="62"/>
      <c r="T4078" s="62"/>
      <c r="U4078" s="62"/>
      <c r="V4078" s="417"/>
      <c r="W4078" s="62"/>
      <c r="X4078" s="415"/>
      <c r="Y4078" s="417"/>
      <c r="Z4078" s="415"/>
      <c r="AA4078" s="417"/>
      <c r="AB4078" s="62"/>
      <c r="AC4078" s="62"/>
      <c r="AD4078" s="62"/>
      <c r="AE4078" s="62"/>
      <c r="AF4078" s="62"/>
      <c r="AG4078" s="62"/>
      <c r="AH4078" s="62"/>
    </row>
    <row r="4079" spans="14:34">
      <c r="N4079" s="415"/>
      <c r="O4079" s="417"/>
      <c r="P4079" s="415"/>
      <c r="Q4079" s="418"/>
      <c r="R4079" s="62"/>
      <c r="S4079" s="62"/>
      <c r="T4079" s="62"/>
      <c r="U4079" s="62"/>
      <c r="V4079" s="417"/>
      <c r="W4079" s="62"/>
      <c r="X4079" s="415"/>
      <c r="Y4079" s="417"/>
      <c r="Z4079" s="415"/>
      <c r="AA4079" s="417"/>
      <c r="AB4079" s="62"/>
      <c r="AC4079" s="62"/>
      <c r="AD4079" s="62"/>
      <c r="AE4079" s="62"/>
      <c r="AF4079" s="62"/>
      <c r="AG4079" s="62"/>
      <c r="AH4079" s="62"/>
    </row>
    <row r="4080" spans="14:34">
      <c r="N4080" s="415"/>
      <c r="O4080" s="417"/>
      <c r="P4080" s="415"/>
      <c r="Q4080" s="418"/>
      <c r="R4080" s="62"/>
      <c r="S4080" s="62"/>
      <c r="T4080" s="62"/>
      <c r="U4080" s="62"/>
      <c r="V4080" s="417"/>
      <c r="W4080" s="62"/>
      <c r="X4080" s="415"/>
      <c r="Y4080" s="417"/>
      <c r="Z4080" s="415"/>
      <c r="AA4080" s="417"/>
      <c r="AB4080" s="62"/>
      <c r="AC4080" s="62"/>
      <c r="AD4080" s="62"/>
      <c r="AE4080" s="62"/>
      <c r="AF4080" s="62"/>
      <c r="AG4080" s="62"/>
      <c r="AH4080" s="62"/>
    </row>
    <row r="4081" spans="14:34">
      <c r="N4081" s="415"/>
      <c r="O4081" s="417"/>
      <c r="P4081" s="415"/>
      <c r="Q4081" s="418"/>
      <c r="R4081" s="62"/>
      <c r="S4081" s="62"/>
      <c r="T4081" s="62"/>
      <c r="U4081" s="62"/>
      <c r="V4081" s="417"/>
      <c r="W4081" s="62"/>
      <c r="X4081" s="415"/>
      <c r="Y4081" s="417"/>
      <c r="Z4081" s="415"/>
      <c r="AA4081" s="417"/>
      <c r="AB4081" s="62"/>
      <c r="AC4081" s="62"/>
      <c r="AD4081" s="62"/>
      <c r="AE4081" s="62"/>
      <c r="AF4081" s="62"/>
      <c r="AG4081" s="62"/>
      <c r="AH4081" s="62"/>
    </row>
    <row r="4082" spans="14:34">
      <c r="N4082" s="415"/>
      <c r="O4082" s="417"/>
      <c r="P4082" s="415"/>
      <c r="Q4082" s="418"/>
      <c r="R4082" s="62"/>
      <c r="S4082" s="62"/>
      <c r="T4082" s="62"/>
      <c r="U4082" s="62"/>
      <c r="V4082" s="417"/>
      <c r="W4082" s="62"/>
      <c r="X4082" s="415"/>
      <c r="Y4082" s="417"/>
      <c r="Z4082" s="415"/>
      <c r="AA4082" s="417"/>
      <c r="AB4082" s="62"/>
      <c r="AC4082" s="62"/>
      <c r="AD4082" s="62"/>
      <c r="AE4082" s="62"/>
      <c r="AF4082" s="62"/>
      <c r="AG4082" s="62"/>
      <c r="AH4082" s="62"/>
    </row>
    <row r="4083" spans="14:34">
      <c r="N4083" s="415"/>
      <c r="O4083" s="417"/>
      <c r="P4083" s="415"/>
      <c r="Q4083" s="418"/>
      <c r="R4083" s="62"/>
      <c r="S4083" s="62"/>
      <c r="T4083" s="62"/>
      <c r="U4083" s="62"/>
      <c r="V4083" s="417"/>
      <c r="W4083" s="62"/>
      <c r="X4083" s="415"/>
      <c r="Y4083" s="417"/>
      <c r="Z4083" s="415"/>
      <c r="AA4083" s="417"/>
      <c r="AB4083" s="62"/>
      <c r="AC4083" s="62"/>
      <c r="AD4083" s="62"/>
      <c r="AE4083" s="62"/>
      <c r="AF4083" s="62"/>
      <c r="AG4083" s="62"/>
      <c r="AH4083" s="62"/>
    </row>
    <row r="4084" spans="14:34">
      <c r="N4084" s="415"/>
      <c r="O4084" s="417"/>
      <c r="P4084" s="415"/>
      <c r="Q4084" s="418"/>
      <c r="R4084" s="62"/>
      <c r="S4084" s="62"/>
      <c r="T4084" s="62"/>
      <c r="U4084" s="62"/>
      <c r="V4084" s="417"/>
      <c r="W4084" s="62"/>
      <c r="X4084" s="415"/>
      <c r="Y4084" s="417"/>
      <c r="Z4084" s="415"/>
      <c r="AA4084" s="417"/>
      <c r="AB4084" s="62"/>
      <c r="AC4084" s="62"/>
      <c r="AD4084" s="62"/>
      <c r="AE4084" s="62"/>
      <c r="AF4084" s="62"/>
      <c r="AG4084" s="62"/>
      <c r="AH4084" s="62"/>
    </row>
    <row r="4085" spans="14:34">
      <c r="N4085" s="415"/>
      <c r="O4085" s="417"/>
      <c r="P4085" s="415"/>
      <c r="Q4085" s="418"/>
      <c r="R4085" s="62"/>
      <c r="S4085" s="62"/>
      <c r="T4085" s="62"/>
      <c r="U4085" s="62"/>
      <c r="V4085" s="417"/>
      <c r="W4085" s="62"/>
      <c r="X4085" s="415"/>
      <c r="Y4085" s="417"/>
      <c r="Z4085" s="415"/>
      <c r="AA4085" s="417"/>
      <c r="AB4085" s="62"/>
      <c r="AC4085" s="62"/>
      <c r="AD4085" s="62"/>
      <c r="AE4085" s="62"/>
      <c r="AF4085" s="62"/>
      <c r="AG4085" s="62"/>
      <c r="AH4085" s="62"/>
    </row>
    <row r="4086" spans="14:34">
      <c r="N4086" s="415"/>
      <c r="O4086" s="417"/>
      <c r="P4086" s="415"/>
      <c r="Q4086" s="418"/>
      <c r="R4086" s="62"/>
      <c r="S4086" s="62"/>
      <c r="T4086" s="62"/>
      <c r="U4086" s="62"/>
      <c r="V4086" s="417"/>
      <c r="W4086" s="62"/>
      <c r="X4086" s="415"/>
      <c r="Y4086" s="417"/>
      <c r="Z4086" s="415"/>
      <c r="AA4086" s="417"/>
      <c r="AB4086" s="62"/>
      <c r="AC4086" s="62"/>
      <c r="AD4086" s="62"/>
      <c r="AE4086" s="62"/>
      <c r="AF4086" s="62"/>
      <c r="AG4086" s="62"/>
      <c r="AH4086" s="62"/>
    </row>
    <row r="4087" spans="14:34">
      <c r="N4087" s="415"/>
      <c r="O4087" s="417"/>
      <c r="P4087" s="415"/>
      <c r="Q4087" s="418"/>
      <c r="R4087" s="62"/>
      <c r="S4087" s="62"/>
      <c r="T4087" s="62"/>
      <c r="U4087" s="62"/>
      <c r="V4087" s="417"/>
      <c r="W4087" s="62"/>
      <c r="X4087" s="415"/>
      <c r="Y4087" s="417"/>
      <c r="Z4087" s="415"/>
      <c r="AA4087" s="417"/>
      <c r="AB4087" s="62"/>
      <c r="AC4087" s="62"/>
      <c r="AD4087" s="62"/>
      <c r="AE4087" s="62"/>
      <c r="AF4087" s="62"/>
      <c r="AG4087" s="62"/>
      <c r="AH4087" s="62"/>
    </row>
    <row r="4088" spans="14:34">
      <c r="N4088" s="415"/>
      <c r="O4088" s="417"/>
      <c r="P4088" s="415"/>
      <c r="Q4088" s="418"/>
      <c r="R4088" s="62"/>
      <c r="S4088" s="62"/>
      <c r="T4088" s="62"/>
      <c r="U4088" s="62"/>
      <c r="V4088" s="417"/>
      <c r="W4088" s="62"/>
      <c r="X4088" s="415"/>
      <c r="Y4088" s="417"/>
      <c r="Z4088" s="415"/>
      <c r="AA4088" s="417"/>
      <c r="AB4088" s="62"/>
      <c r="AC4088" s="62"/>
      <c r="AD4088" s="62"/>
      <c r="AE4088" s="62"/>
      <c r="AF4088" s="62"/>
      <c r="AG4088" s="62"/>
      <c r="AH4088" s="62"/>
    </row>
    <row r="4089" spans="14:34">
      <c r="N4089" s="415"/>
      <c r="O4089" s="417"/>
      <c r="P4089" s="415"/>
      <c r="Q4089" s="418"/>
      <c r="R4089" s="62"/>
      <c r="S4089" s="62"/>
      <c r="T4089" s="62"/>
      <c r="U4089" s="62"/>
      <c r="V4089" s="417"/>
      <c r="W4089" s="62"/>
      <c r="X4089" s="415"/>
      <c r="Y4089" s="417"/>
      <c r="Z4089" s="415"/>
      <c r="AA4089" s="417"/>
      <c r="AB4089" s="62"/>
      <c r="AC4089" s="62"/>
      <c r="AD4089" s="62"/>
      <c r="AE4089" s="62"/>
      <c r="AF4089" s="62"/>
      <c r="AG4089" s="62"/>
      <c r="AH4089" s="62"/>
    </row>
    <row r="4090" spans="14:34">
      <c r="N4090" s="415"/>
      <c r="O4090" s="417"/>
      <c r="P4090" s="415"/>
      <c r="Q4090" s="418"/>
      <c r="R4090" s="62"/>
      <c r="S4090" s="62"/>
      <c r="T4090" s="62"/>
      <c r="U4090" s="62"/>
      <c r="V4090" s="417"/>
      <c r="W4090" s="62"/>
      <c r="X4090" s="415"/>
      <c r="Y4090" s="417"/>
      <c r="Z4090" s="415"/>
      <c r="AA4090" s="417"/>
      <c r="AB4090" s="62"/>
      <c r="AC4090" s="62"/>
      <c r="AD4090" s="62"/>
      <c r="AE4090" s="62"/>
      <c r="AF4090" s="62"/>
      <c r="AG4090" s="62"/>
      <c r="AH4090" s="62"/>
    </row>
    <row r="4091" spans="14:34">
      <c r="N4091" s="415"/>
      <c r="O4091" s="417"/>
      <c r="P4091" s="415"/>
      <c r="Q4091" s="418"/>
      <c r="R4091" s="62"/>
      <c r="S4091" s="62"/>
      <c r="T4091" s="62"/>
      <c r="U4091" s="62"/>
      <c r="V4091" s="417"/>
      <c r="W4091" s="62"/>
      <c r="X4091" s="415"/>
      <c r="Y4091" s="417"/>
      <c r="Z4091" s="415"/>
      <c r="AA4091" s="417"/>
      <c r="AB4091" s="62"/>
      <c r="AC4091" s="62"/>
      <c r="AD4091" s="62"/>
      <c r="AE4091" s="62"/>
      <c r="AF4091" s="62"/>
      <c r="AG4091" s="62"/>
      <c r="AH4091" s="62"/>
    </row>
    <row r="4092" spans="14:34">
      <c r="N4092" s="415"/>
      <c r="O4092" s="417"/>
      <c r="P4092" s="415"/>
      <c r="Q4092" s="418"/>
      <c r="R4092" s="62"/>
      <c r="S4092" s="62"/>
      <c r="T4092" s="62"/>
      <c r="U4092" s="62"/>
      <c r="V4092" s="417"/>
      <c r="W4092" s="62"/>
      <c r="X4092" s="415"/>
      <c r="Y4092" s="417"/>
      <c r="Z4092" s="415"/>
      <c r="AA4092" s="417"/>
      <c r="AB4092" s="62"/>
      <c r="AC4092" s="62"/>
      <c r="AD4092" s="62"/>
      <c r="AE4092" s="62"/>
      <c r="AF4092" s="62"/>
      <c r="AG4092" s="62"/>
      <c r="AH4092" s="62"/>
    </row>
    <row r="4093" spans="14:34">
      <c r="N4093" s="415"/>
      <c r="O4093" s="417"/>
      <c r="P4093" s="415"/>
      <c r="Q4093" s="418"/>
      <c r="R4093" s="62"/>
      <c r="S4093" s="62"/>
      <c r="T4093" s="62"/>
      <c r="U4093" s="62"/>
      <c r="V4093" s="417"/>
      <c r="W4093" s="62"/>
      <c r="X4093" s="415"/>
      <c r="Y4093" s="417"/>
      <c r="Z4093" s="415"/>
      <c r="AA4093" s="417"/>
      <c r="AB4093" s="62"/>
      <c r="AC4093" s="62"/>
      <c r="AD4093" s="62"/>
      <c r="AE4093" s="62"/>
      <c r="AF4093" s="62"/>
      <c r="AG4093" s="62"/>
      <c r="AH4093" s="62"/>
    </row>
    <row r="4094" spans="14:34">
      <c r="N4094" s="415"/>
      <c r="O4094" s="417"/>
      <c r="P4094" s="415"/>
      <c r="Q4094" s="418"/>
      <c r="R4094" s="62"/>
      <c r="S4094" s="62"/>
      <c r="T4094" s="62"/>
      <c r="U4094" s="62"/>
      <c r="V4094" s="417"/>
      <c r="W4094" s="62"/>
      <c r="X4094" s="415"/>
      <c r="Y4094" s="417"/>
      <c r="Z4094" s="415"/>
      <c r="AA4094" s="417"/>
      <c r="AB4094" s="62"/>
      <c r="AC4094" s="62"/>
      <c r="AD4094" s="62"/>
      <c r="AE4094" s="62"/>
      <c r="AF4094" s="62"/>
      <c r="AG4094" s="62"/>
      <c r="AH4094" s="62"/>
    </row>
    <row r="4095" spans="14:34">
      <c r="N4095" s="415"/>
      <c r="O4095" s="417"/>
      <c r="P4095" s="415"/>
      <c r="Q4095" s="418"/>
      <c r="R4095" s="62"/>
      <c r="S4095" s="62"/>
      <c r="T4095" s="62"/>
      <c r="U4095" s="62"/>
      <c r="V4095" s="417"/>
      <c r="W4095" s="62"/>
      <c r="X4095" s="415"/>
      <c r="Y4095" s="417"/>
      <c r="Z4095" s="415"/>
      <c r="AA4095" s="417"/>
      <c r="AB4095" s="62"/>
      <c r="AC4095" s="62"/>
      <c r="AD4095" s="62"/>
      <c r="AE4095" s="62"/>
      <c r="AF4095" s="62"/>
      <c r="AG4095" s="62"/>
      <c r="AH4095" s="62"/>
    </row>
    <row r="4096" spans="14:34">
      <c r="N4096" s="415"/>
      <c r="O4096" s="417"/>
      <c r="P4096" s="415"/>
      <c r="Q4096" s="418"/>
      <c r="R4096" s="62"/>
      <c r="S4096" s="62"/>
      <c r="T4096" s="62"/>
      <c r="U4096" s="62"/>
      <c r="V4096" s="417"/>
      <c r="W4096" s="62"/>
      <c r="X4096" s="415"/>
      <c r="Y4096" s="417"/>
      <c r="Z4096" s="415"/>
      <c r="AA4096" s="417"/>
      <c r="AB4096" s="62"/>
      <c r="AC4096" s="62"/>
      <c r="AD4096" s="62"/>
      <c r="AE4096" s="62"/>
      <c r="AF4096" s="62"/>
      <c r="AG4096" s="62"/>
      <c r="AH4096" s="62"/>
    </row>
    <row r="4097" spans="14:34">
      <c r="N4097" s="415"/>
      <c r="O4097" s="417"/>
      <c r="P4097" s="415"/>
      <c r="Q4097" s="418"/>
      <c r="R4097" s="62"/>
      <c r="S4097" s="62"/>
      <c r="T4097" s="62"/>
      <c r="U4097" s="62"/>
      <c r="V4097" s="417"/>
      <c r="W4097" s="62"/>
      <c r="X4097" s="415"/>
      <c r="Y4097" s="417"/>
      <c r="Z4097" s="415"/>
      <c r="AA4097" s="417"/>
      <c r="AB4097" s="62"/>
      <c r="AC4097" s="62"/>
      <c r="AD4097" s="62"/>
      <c r="AE4097" s="62"/>
      <c r="AF4097" s="62"/>
      <c r="AG4097" s="62"/>
      <c r="AH4097" s="62"/>
    </row>
    <row r="4098" spans="14:34">
      <c r="N4098" s="415"/>
      <c r="O4098" s="417"/>
      <c r="P4098" s="415"/>
      <c r="Q4098" s="418"/>
      <c r="R4098" s="62"/>
      <c r="S4098" s="62"/>
      <c r="T4098" s="62"/>
      <c r="U4098" s="62"/>
      <c r="V4098" s="417"/>
      <c r="W4098" s="62"/>
      <c r="X4098" s="415"/>
      <c r="Y4098" s="417"/>
      <c r="Z4098" s="415"/>
      <c r="AA4098" s="417"/>
      <c r="AB4098" s="62"/>
      <c r="AC4098" s="62"/>
      <c r="AD4098" s="62"/>
      <c r="AE4098" s="62"/>
      <c r="AF4098" s="62"/>
      <c r="AG4098" s="62"/>
      <c r="AH4098" s="62"/>
    </row>
    <row r="4099" spans="14:34">
      <c r="N4099" s="415"/>
      <c r="O4099" s="417"/>
      <c r="P4099" s="415"/>
      <c r="Q4099" s="418"/>
      <c r="R4099" s="62"/>
      <c r="S4099" s="62"/>
      <c r="T4099" s="62"/>
      <c r="U4099" s="62"/>
      <c r="V4099" s="417"/>
      <c r="W4099" s="62"/>
      <c r="X4099" s="415"/>
      <c r="Y4099" s="417"/>
      <c r="Z4099" s="415"/>
      <c r="AA4099" s="417"/>
      <c r="AB4099" s="62"/>
      <c r="AC4099" s="62"/>
      <c r="AD4099" s="62"/>
      <c r="AE4099" s="62"/>
      <c r="AF4099" s="62"/>
      <c r="AG4099" s="62"/>
      <c r="AH4099" s="62"/>
    </row>
    <row r="4100" spans="14:34">
      <c r="N4100" s="415"/>
      <c r="O4100" s="417"/>
      <c r="P4100" s="415"/>
      <c r="Q4100" s="418"/>
      <c r="R4100" s="62"/>
      <c r="S4100" s="62"/>
      <c r="T4100" s="62"/>
      <c r="U4100" s="62"/>
      <c r="V4100" s="417"/>
      <c r="W4100" s="62"/>
      <c r="X4100" s="415"/>
      <c r="Y4100" s="417"/>
      <c r="Z4100" s="415"/>
      <c r="AA4100" s="417"/>
      <c r="AB4100" s="62"/>
      <c r="AC4100" s="62"/>
      <c r="AD4100" s="62"/>
      <c r="AE4100" s="62"/>
      <c r="AF4100" s="62"/>
      <c r="AG4100" s="62"/>
      <c r="AH4100" s="62"/>
    </row>
    <row r="4101" spans="14:34">
      <c r="N4101" s="415"/>
      <c r="O4101" s="417"/>
      <c r="P4101" s="415"/>
      <c r="Q4101" s="418"/>
      <c r="R4101" s="62"/>
      <c r="S4101" s="62"/>
      <c r="T4101" s="62"/>
      <c r="U4101" s="62"/>
      <c r="V4101" s="417"/>
      <c r="W4101" s="62"/>
      <c r="X4101" s="415"/>
      <c r="Y4101" s="417"/>
      <c r="Z4101" s="415"/>
      <c r="AA4101" s="417"/>
      <c r="AB4101" s="62"/>
      <c r="AC4101" s="62"/>
      <c r="AD4101" s="62"/>
      <c r="AE4101" s="62"/>
      <c r="AF4101" s="62"/>
      <c r="AG4101" s="62"/>
      <c r="AH4101" s="62"/>
    </row>
    <row r="4102" spans="14:34">
      <c r="N4102" s="415"/>
      <c r="O4102" s="417"/>
      <c r="P4102" s="415"/>
      <c r="Q4102" s="418"/>
      <c r="R4102" s="62"/>
      <c r="S4102" s="62"/>
      <c r="T4102" s="62"/>
      <c r="U4102" s="62"/>
      <c r="V4102" s="417"/>
      <c r="W4102" s="62"/>
      <c r="X4102" s="415"/>
      <c r="Y4102" s="417"/>
      <c r="Z4102" s="415"/>
      <c r="AA4102" s="417"/>
      <c r="AB4102" s="62"/>
      <c r="AC4102" s="62"/>
      <c r="AD4102" s="62"/>
      <c r="AE4102" s="62"/>
      <c r="AF4102" s="62"/>
      <c r="AG4102" s="62"/>
      <c r="AH4102" s="62"/>
    </row>
    <row r="4103" spans="14:34">
      <c r="N4103" s="415"/>
      <c r="O4103" s="417"/>
      <c r="P4103" s="415"/>
      <c r="Q4103" s="418"/>
      <c r="R4103" s="62"/>
      <c r="S4103" s="62"/>
      <c r="T4103" s="62"/>
      <c r="U4103" s="62"/>
      <c r="V4103" s="417"/>
      <c r="W4103" s="62"/>
      <c r="X4103" s="415"/>
      <c r="Y4103" s="417"/>
      <c r="Z4103" s="415"/>
      <c r="AA4103" s="417"/>
      <c r="AB4103" s="62"/>
      <c r="AC4103" s="62"/>
      <c r="AD4103" s="62"/>
      <c r="AE4103" s="62"/>
      <c r="AF4103" s="62"/>
      <c r="AG4103" s="62"/>
      <c r="AH4103" s="62"/>
    </row>
    <row r="4104" spans="14:34">
      <c r="N4104" s="415"/>
      <c r="O4104" s="417"/>
      <c r="P4104" s="415"/>
      <c r="Q4104" s="418"/>
      <c r="R4104" s="62"/>
      <c r="S4104" s="62"/>
      <c r="T4104" s="62"/>
      <c r="U4104" s="62"/>
      <c r="V4104" s="417"/>
      <c r="W4104" s="62"/>
      <c r="X4104" s="415"/>
      <c r="Y4104" s="417"/>
      <c r="Z4104" s="415"/>
      <c r="AA4104" s="417"/>
      <c r="AB4104" s="62"/>
      <c r="AC4104" s="62"/>
      <c r="AD4104" s="62"/>
      <c r="AE4104" s="62"/>
      <c r="AF4104" s="62"/>
      <c r="AG4104" s="62"/>
      <c r="AH4104" s="62"/>
    </row>
    <row r="4105" spans="14:34">
      <c r="N4105" s="415"/>
      <c r="O4105" s="417"/>
      <c r="P4105" s="415"/>
      <c r="Q4105" s="418"/>
      <c r="R4105" s="62"/>
      <c r="S4105" s="62"/>
      <c r="T4105" s="62"/>
      <c r="U4105" s="62"/>
      <c r="V4105" s="417"/>
      <c r="W4105" s="62"/>
      <c r="X4105" s="415"/>
      <c r="Y4105" s="417"/>
      <c r="Z4105" s="415"/>
      <c r="AA4105" s="417"/>
      <c r="AB4105" s="62"/>
      <c r="AC4105" s="62"/>
      <c r="AD4105" s="62"/>
      <c r="AE4105" s="62"/>
      <c r="AF4105" s="62"/>
      <c r="AG4105" s="62"/>
      <c r="AH4105" s="62"/>
    </row>
    <row r="4106" spans="14:34">
      <c r="N4106" s="415"/>
      <c r="O4106" s="417"/>
      <c r="P4106" s="415"/>
      <c r="Q4106" s="418"/>
      <c r="R4106" s="62"/>
      <c r="S4106" s="62"/>
      <c r="T4106" s="62"/>
      <c r="U4106" s="62"/>
      <c r="V4106" s="417"/>
      <c r="W4106" s="62"/>
      <c r="X4106" s="415"/>
      <c r="Y4106" s="417"/>
      <c r="Z4106" s="415"/>
      <c r="AA4106" s="417"/>
      <c r="AB4106" s="62"/>
      <c r="AC4106" s="62"/>
      <c r="AD4106" s="62"/>
      <c r="AE4106" s="62"/>
      <c r="AF4106" s="62"/>
      <c r="AG4106" s="62"/>
      <c r="AH4106" s="62"/>
    </row>
    <row r="4107" spans="14:34">
      <c r="N4107" s="415"/>
      <c r="O4107" s="417"/>
      <c r="P4107" s="415"/>
      <c r="Q4107" s="418"/>
      <c r="R4107" s="62"/>
      <c r="S4107" s="62"/>
      <c r="T4107" s="62"/>
      <c r="U4107" s="62"/>
      <c r="V4107" s="417"/>
      <c r="W4107" s="62"/>
      <c r="X4107" s="415"/>
      <c r="Y4107" s="417"/>
      <c r="Z4107" s="415"/>
      <c r="AA4107" s="417"/>
      <c r="AB4107" s="62"/>
      <c r="AC4107" s="62"/>
      <c r="AD4107" s="62"/>
      <c r="AE4107" s="62"/>
      <c r="AF4107" s="62"/>
      <c r="AG4107" s="62"/>
      <c r="AH4107" s="62"/>
    </row>
    <row r="4108" spans="14:34">
      <c r="N4108" s="415"/>
      <c r="O4108" s="417"/>
      <c r="P4108" s="415"/>
      <c r="Q4108" s="418"/>
      <c r="R4108" s="62"/>
      <c r="S4108" s="62"/>
      <c r="T4108" s="62"/>
      <c r="U4108" s="62"/>
      <c r="V4108" s="417"/>
      <c r="W4108" s="62"/>
      <c r="X4108" s="415"/>
      <c r="Y4108" s="417"/>
      <c r="Z4108" s="415"/>
      <c r="AA4108" s="417"/>
      <c r="AB4108" s="62"/>
      <c r="AC4108" s="62"/>
      <c r="AD4108" s="62"/>
      <c r="AE4108" s="62"/>
      <c r="AF4108" s="62"/>
      <c r="AG4108" s="62"/>
      <c r="AH4108" s="62"/>
    </row>
    <row r="4109" spans="14:34">
      <c r="N4109" s="415"/>
      <c r="O4109" s="417"/>
      <c r="P4109" s="415"/>
      <c r="Q4109" s="418"/>
      <c r="R4109" s="62"/>
      <c r="S4109" s="62"/>
      <c r="T4109" s="62"/>
      <c r="U4109" s="62"/>
      <c r="V4109" s="417"/>
      <c r="W4109" s="62"/>
      <c r="X4109" s="415"/>
      <c r="Y4109" s="417"/>
      <c r="Z4109" s="415"/>
      <c r="AA4109" s="417"/>
      <c r="AB4109" s="62"/>
      <c r="AC4109" s="62"/>
      <c r="AD4109" s="62"/>
      <c r="AE4109" s="62"/>
      <c r="AF4109" s="62"/>
      <c r="AG4109" s="62"/>
      <c r="AH4109" s="62"/>
    </row>
    <row r="4110" spans="14:34">
      <c r="N4110" s="415"/>
      <c r="O4110" s="417"/>
      <c r="P4110" s="415"/>
      <c r="Q4110" s="418"/>
      <c r="R4110" s="62"/>
      <c r="S4110" s="62"/>
      <c r="T4110" s="62"/>
      <c r="U4110" s="62"/>
      <c r="V4110" s="417"/>
      <c r="W4110" s="62"/>
      <c r="X4110" s="415"/>
      <c r="Y4110" s="417"/>
      <c r="Z4110" s="415"/>
      <c r="AA4110" s="417"/>
      <c r="AB4110" s="62"/>
      <c r="AC4110" s="62"/>
      <c r="AD4110" s="62"/>
      <c r="AE4110" s="62"/>
      <c r="AF4110" s="62"/>
      <c r="AG4110" s="62"/>
      <c r="AH4110" s="62"/>
    </row>
    <row r="4111" spans="14:34">
      <c r="N4111" s="415"/>
      <c r="O4111" s="417"/>
      <c r="P4111" s="415"/>
      <c r="Q4111" s="418"/>
      <c r="R4111" s="62"/>
      <c r="S4111" s="62"/>
      <c r="T4111" s="62"/>
      <c r="U4111" s="62"/>
      <c r="V4111" s="417"/>
      <c r="W4111" s="62"/>
      <c r="X4111" s="415"/>
      <c r="Y4111" s="417"/>
      <c r="Z4111" s="415"/>
      <c r="AA4111" s="417"/>
      <c r="AB4111" s="62"/>
      <c r="AC4111" s="62"/>
      <c r="AD4111" s="62"/>
      <c r="AE4111" s="62"/>
      <c r="AF4111" s="62"/>
      <c r="AG4111" s="62"/>
      <c r="AH4111" s="62"/>
    </row>
    <row r="4112" spans="14:34">
      <c r="N4112" s="415"/>
      <c r="O4112" s="417"/>
      <c r="P4112" s="415"/>
      <c r="Q4112" s="418"/>
      <c r="R4112" s="62"/>
      <c r="S4112" s="62"/>
      <c r="T4112" s="62"/>
      <c r="U4112" s="62"/>
      <c r="V4112" s="417"/>
      <c r="W4112" s="62"/>
      <c r="X4112" s="415"/>
      <c r="Y4112" s="417"/>
      <c r="Z4112" s="415"/>
      <c r="AA4112" s="417"/>
      <c r="AB4112" s="62"/>
      <c r="AC4112" s="62"/>
      <c r="AD4112" s="62"/>
      <c r="AE4112" s="62"/>
      <c r="AF4112" s="62"/>
      <c r="AG4112" s="62"/>
      <c r="AH4112" s="62"/>
    </row>
    <row r="4113" spans="14:34">
      <c r="N4113" s="415"/>
      <c r="O4113" s="417"/>
      <c r="P4113" s="415"/>
      <c r="Q4113" s="418"/>
      <c r="R4113" s="62"/>
      <c r="S4113" s="62"/>
      <c r="T4113" s="62"/>
      <c r="U4113" s="62"/>
      <c r="V4113" s="417"/>
      <c r="W4113" s="62"/>
      <c r="X4113" s="415"/>
      <c r="Y4113" s="417"/>
      <c r="Z4113" s="415"/>
      <c r="AA4113" s="417"/>
      <c r="AB4113" s="62"/>
      <c r="AC4113" s="62"/>
      <c r="AD4113" s="62"/>
      <c r="AE4113" s="62"/>
      <c r="AF4113" s="62"/>
      <c r="AG4113" s="62"/>
      <c r="AH4113" s="62"/>
    </row>
    <row r="4114" spans="14:34">
      <c r="N4114" s="415"/>
      <c r="O4114" s="417"/>
      <c r="P4114" s="415"/>
      <c r="Q4114" s="418"/>
      <c r="R4114" s="62"/>
      <c r="S4114" s="62"/>
      <c r="T4114" s="62"/>
      <c r="U4114" s="62"/>
      <c r="V4114" s="417"/>
      <c r="W4114" s="62"/>
      <c r="X4114" s="415"/>
      <c r="Y4114" s="417"/>
      <c r="Z4114" s="415"/>
      <c r="AA4114" s="417"/>
      <c r="AB4114" s="62"/>
      <c r="AC4114" s="62"/>
      <c r="AD4114" s="62"/>
      <c r="AE4114" s="62"/>
      <c r="AF4114" s="62"/>
      <c r="AG4114" s="62"/>
      <c r="AH4114" s="62"/>
    </row>
    <row r="4115" spans="14:34">
      <c r="N4115" s="415"/>
      <c r="O4115" s="417"/>
      <c r="P4115" s="415"/>
      <c r="Q4115" s="418"/>
      <c r="R4115" s="62"/>
      <c r="S4115" s="62"/>
      <c r="T4115" s="62"/>
      <c r="U4115" s="62"/>
      <c r="V4115" s="417"/>
      <c r="W4115" s="62"/>
      <c r="X4115" s="415"/>
      <c r="Y4115" s="417"/>
      <c r="Z4115" s="415"/>
      <c r="AA4115" s="417"/>
      <c r="AB4115" s="62"/>
      <c r="AC4115" s="62"/>
      <c r="AD4115" s="62"/>
      <c r="AE4115" s="62"/>
      <c r="AF4115" s="62"/>
      <c r="AG4115" s="62"/>
      <c r="AH4115" s="62"/>
    </row>
    <row r="4116" spans="14:34">
      <c r="N4116" s="415"/>
      <c r="O4116" s="417"/>
      <c r="P4116" s="415"/>
      <c r="Q4116" s="418"/>
      <c r="R4116" s="62"/>
      <c r="S4116" s="62"/>
      <c r="T4116" s="62"/>
      <c r="U4116" s="62"/>
      <c r="V4116" s="417"/>
      <c r="W4116" s="62"/>
      <c r="X4116" s="415"/>
      <c r="Y4116" s="417"/>
      <c r="Z4116" s="415"/>
      <c r="AA4116" s="417"/>
      <c r="AB4116" s="62"/>
      <c r="AC4116" s="62"/>
      <c r="AD4116" s="62"/>
      <c r="AE4116" s="62"/>
      <c r="AF4116" s="62"/>
      <c r="AG4116" s="62"/>
      <c r="AH4116" s="62"/>
    </row>
    <row r="4117" spans="14:34">
      <c r="N4117" s="415"/>
      <c r="O4117" s="417"/>
      <c r="P4117" s="415"/>
      <c r="Q4117" s="418"/>
      <c r="R4117" s="62"/>
      <c r="S4117" s="62"/>
      <c r="T4117" s="62"/>
      <c r="U4117" s="62"/>
      <c r="V4117" s="417"/>
      <c r="W4117" s="62"/>
      <c r="X4117" s="415"/>
      <c r="Y4117" s="417"/>
      <c r="Z4117" s="415"/>
      <c r="AA4117" s="417"/>
      <c r="AB4117" s="62"/>
      <c r="AC4117" s="62"/>
      <c r="AD4117" s="62"/>
      <c r="AE4117" s="62"/>
      <c r="AF4117" s="62"/>
      <c r="AG4117" s="62"/>
      <c r="AH4117" s="62"/>
    </row>
    <row r="4118" spans="14:34">
      <c r="N4118" s="415"/>
      <c r="O4118" s="417"/>
      <c r="P4118" s="415"/>
      <c r="Q4118" s="418"/>
      <c r="R4118" s="62"/>
      <c r="S4118" s="62"/>
      <c r="T4118" s="62"/>
      <c r="U4118" s="62"/>
      <c r="V4118" s="417"/>
      <c r="W4118" s="62"/>
      <c r="X4118" s="415"/>
      <c r="Y4118" s="417"/>
      <c r="Z4118" s="415"/>
      <c r="AA4118" s="417"/>
      <c r="AB4118" s="62"/>
      <c r="AC4118" s="62"/>
      <c r="AD4118" s="62"/>
      <c r="AE4118" s="62"/>
      <c r="AF4118" s="62"/>
      <c r="AG4118" s="62"/>
      <c r="AH4118" s="62"/>
    </row>
    <row r="4119" spans="14:34">
      <c r="N4119" s="415"/>
      <c r="O4119" s="417"/>
      <c r="P4119" s="415"/>
      <c r="Q4119" s="418"/>
      <c r="R4119" s="62"/>
      <c r="S4119" s="62"/>
      <c r="T4119" s="62"/>
      <c r="U4119" s="62"/>
      <c r="V4119" s="417"/>
      <c r="W4119" s="62"/>
      <c r="X4119" s="415"/>
      <c r="Y4119" s="417"/>
      <c r="Z4119" s="415"/>
      <c r="AA4119" s="417"/>
      <c r="AB4119" s="62"/>
      <c r="AC4119" s="62"/>
      <c r="AD4119" s="62"/>
      <c r="AE4119" s="62"/>
      <c r="AF4119" s="62"/>
      <c r="AG4119" s="62"/>
      <c r="AH4119" s="62"/>
    </row>
    <row r="4120" spans="14:34">
      <c r="N4120" s="415"/>
      <c r="O4120" s="417"/>
      <c r="P4120" s="415"/>
      <c r="Q4120" s="418"/>
      <c r="R4120" s="62"/>
      <c r="S4120" s="62"/>
      <c r="T4120" s="62"/>
      <c r="U4120" s="62"/>
      <c r="V4120" s="417"/>
      <c r="W4120" s="62"/>
      <c r="X4120" s="415"/>
      <c r="Y4120" s="417"/>
      <c r="Z4120" s="415"/>
      <c r="AA4120" s="417"/>
      <c r="AB4120" s="62"/>
      <c r="AC4120" s="62"/>
      <c r="AD4120" s="62"/>
      <c r="AE4120" s="62"/>
      <c r="AF4120" s="62"/>
      <c r="AG4120" s="62"/>
      <c r="AH4120" s="62"/>
    </row>
    <row r="4121" spans="14:34">
      <c r="N4121" s="415"/>
      <c r="O4121" s="417"/>
      <c r="P4121" s="415"/>
      <c r="Q4121" s="418"/>
      <c r="R4121" s="62"/>
      <c r="S4121" s="62"/>
      <c r="T4121" s="62"/>
      <c r="U4121" s="62"/>
      <c r="V4121" s="417"/>
      <c r="W4121" s="62"/>
      <c r="X4121" s="415"/>
      <c r="Y4121" s="417"/>
      <c r="Z4121" s="415"/>
      <c r="AA4121" s="417"/>
      <c r="AB4121" s="62"/>
      <c r="AC4121" s="62"/>
      <c r="AD4121" s="62"/>
      <c r="AE4121" s="62"/>
      <c r="AF4121" s="62"/>
      <c r="AG4121" s="62"/>
      <c r="AH4121" s="62"/>
    </row>
    <row r="4122" spans="14:34">
      <c r="N4122" s="415"/>
      <c r="O4122" s="417"/>
      <c r="P4122" s="415"/>
      <c r="Q4122" s="418"/>
      <c r="R4122" s="62"/>
      <c r="S4122" s="62"/>
      <c r="T4122" s="62"/>
      <c r="U4122" s="62"/>
      <c r="V4122" s="417"/>
      <c r="W4122" s="62"/>
      <c r="X4122" s="415"/>
      <c r="Y4122" s="417"/>
      <c r="Z4122" s="415"/>
      <c r="AA4122" s="417"/>
      <c r="AB4122" s="62"/>
      <c r="AC4122" s="62"/>
      <c r="AD4122" s="62"/>
      <c r="AE4122" s="62"/>
      <c r="AF4122" s="62"/>
      <c r="AG4122" s="62"/>
      <c r="AH4122" s="62"/>
    </row>
    <row r="4123" spans="14:34">
      <c r="N4123" s="415"/>
      <c r="O4123" s="417"/>
      <c r="P4123" s="415"/>
      <c r="Q4123" s="418"/>
      <c r="R4123" s="62"/>
      <c r="S4123" s="62"/>
      <c r="T4123" s="62"/>
      <c r="U4123" s="62"/>
      <c r="V4123" s="417"/>
      <c r="W4123" s="62"/>
      <c r="X4123" s="415"/>
      <c r="Y4123" s="417"/>
      <c r="Z4123" s="415"/>
      <c r="AA4123" s="417"/>
      <c r="AB4123" s="62"/>
      <c r="AC4123" s="62"/>
      <c r="AD4123" s="62"/>
      <c r="AE4123" s="62"/>
      <c r="AF4123" s="62"/>
      <c r="AG4123" s="62"/>
      <c r="AH4123" s="62"/>
    </row>
    <row r="4124" spans="14:34">
      <c r="N4124" s="415"/>
      <c r="O4124" s="417"/>
      <c r="P4124" s="415"/>
      <c r="Q4124" s="418"/>
      <c r="R4124" s="62"/>
      <c r="S4124" s="62"/>
      <c r="T4124" s="62"/>
      <c r="U4124" s="62"/>
      <c r="V4124" s="417"/>
      <c r="W4124" s="62"/>
      <c r="X4124" s="415"/>
      <c r="Y4124" s="417"/>
      <c r="Z4124" s="415"/>
      <c r="AA4124" s="417"/>
      <c r="AB4124" s="62"/>
      <c r="AC4124" s="62"/>
      <c r="AD4124" s="62"/>
      <c r="AE4124" s="62"/>
      <c r="AF4124" s="62"/>
      <c r="AG4124" s="62"/>
      <c r="AH4124" s="62"/>
    </row>
    <row r="4125" spans="14:34">
      <c r="N4125" s="415"/>
      <c r="O4125" s="417"/>
      <c r="P4125" s="415"/>
      <c r="Q4125" s="418"/>
      <c r="R4125" s="62"/>
      <c r="S4125" s="62"/>
      <c r="T4125" s="62"/>
      <c r="U4125" s="62"/>
      <c r="V4125" s="417"/>
      <c r="W4125" s="62"/>
      <c r="X4125" s="415"/>
      <c r="Y4125" s="417"/>
      <c r="Z4125" s="415"/>
      <c r="AA4125" s="417"/>
      <c r="AB4125" s="62"/>
      <c r="AC4125" s="62"/>
      <c r="AD4125" s="62"/>
      <c r="AE4125" s="62"/>
      <c r="AF4125" s="62"/>
      <c r="AG4125" s="62"/>
      <c r="AH4125" s="62"/>
    </row>
    <row r="4126" spans="14:34">
      <c r="N4126" s="415"/>
      <c r="O4126" s="417"/>
      <c r="P4126" s="415"/>
      <c r="Q4126" s="418"/>
      <c r="R4126" s="62"/>
      <c r="S4126" s="62"/>
      <c r="T4126" s="62"/>
      <c r="U4126" s="62"/>
      <c r="V4126" s="417"/>
      <c r="W4126" s="62"/>
      <c r="X4126" s="415"/>
      <c r="Y4126" s="417"/>
      <c r="Z4126" s="415"/>
      <c r="AA4126" s="417"/>
      <c r="AB4126" s="62"/>
      <c r="AC4126" s="62"/>
      <c r="AD4126" s="62"/>
      <c r="AE4126" s="62"/>
      <c r="AF4126" s="62"/>
      <c r="AG4126" s="62"/>
      <c r="AH4126" s="62"/>
    </row>
    <row r="4127" spans="14:34">
      <c r="N4127" s="415"/>
      <c r="O4127" s="417"/>
      <c r="P4127" s="415"/>
      <c r="Q4127" s="418"/>
      <c r="R4127" s="62"/>
      <c r="S4127" s="62"/>
      <c r="T4127" s="62"/>
      <c r="U4127" s="62"/>
      <c r="V4127" s="417"/>
      <c r="W4127" s="62"/>
      <c r="X4127" s="415"/>
      <c r="Y4127" s="417"/>
      <c r="Z4127" s="415"/>
      <c r="AA4127" s="417"/>
      <c r="AB4127" s="62"/>
      <c r="AC4127" s="62"/>
      <c r="AD4127" s="62"/>
      <c r="AE4127" s="62"/>
      <c r="AF4127" s="62"/>
      <c r="AG4127" s="62"/>
      <c r="AH4127" s="62"/>
    </row>
    <row r="4128" spans="14:34">
      <c r="N4128" s="415"/>
      <c r="O4128" s="417"/>
      <c r="P4128" s="415"/>
      <c r="Q4128" s="418"/>
      <c r="R4128" s="62"/>
      <c r="S4128" s="62"/>
      <c r="T4128" s="62"/>
      <c r="U4128" s="62"/>
      <c r="V4128" s="417"/>
      <c r="W4128" s="62"/>
      <c r="X4128" s="415"/>
      <c r="Y4128" s="417"/>
      <c r="Z4128" s="415"/>
      <c r="AA4128" s="417"/>
      <c r="AB4128" s="62"/>
      <c r="AC4128" s="62"/>
      <c r="AD4128" s="62"/>
      <c r="AE4128" s="62"/>
      <c r="AF4128" s="62"/>
      <c r="AG4128" s="62"/>
      <c r="AH4128" s="62"/>
    </row>
    <row r="4129" spans="14:34">
      <c r="N4129" s="415"/>
      <c r="O4129" s="417"/>
      <c r="P4129" s="415"/>
      <c r="Q4129" s="418"/>
      <c r="R4129" s="62"/>
      <c r="S4129" s="62"/>
      <c r="T4129" s="62"/>
      <c r="U4129" s="62"/>
      <c r="V4129" s="417"/>
      <c r="W4129" s="62"/>
      <c r="X4129" s="415"/>
      <c r="Y4129" s="417"/>
      <c r="Z4129" s="415"/>
      <c r="AA4129" s="417"/>
      <c r="AB4129" s="62"/>
      <c r="AC4129" s="62"/>
      <c r="AD4129" s="62"/>
      <c r="AE4129" s="62"/>
      <c r="AF4129" s="62"/>
      <c r="AG4129" s="62"/>
      <c r="AH4129" s="62"/>
    </row>
    <row r="4130" spans="14:34">
      <c r="N4130" s="415"/>
      <c r="O4130" s="417"/>
      <c r="P4130" s="415"/>
      <c r="Q4130" s="418"/>
      <c r="R4130" s="62"/>
      <c r="S4130" s="62"/>
      <c r="T4130" s="62"/>
      <c r="U4130" s="62"/>
      <c r="V4130" s="417"/>
      <c r="W4130" s="62"/>
      <c r="X4130" s="415"/>
      <c r="Y4130" s="417"/>
      <c r="Z4130" s="415"/>
      <c r="AA4130" s="417"/>
      <c r="AB4130" s="62"/>
      <c r="AC4130" s="62"/>
      <c r="AD4130" s="62"/>
      <c r="AE4130" s="62"/>
      <c r="AF4130" s="62"/>
      <c r="AG4130" s="62"/>
      <c r="AH4130" s="62"/>
    </row>
    <row r="4131" spans="14:34">
      <c r="N4131" s="415"/>
      <c r="O4131" s="417"/>
      <c r="P4131" s="415"/>
      <c r="Q4131" s="418"/>
      <c r="R4131" s="62"/>
      <c r="S4131" s="62"/>
      <c r="T4131" s="62"/>
      <c r="U4131" s="62"/>
      <c r="V4131" s="417"/>
      <c r="W4131" s="62"/>
      <c r="X4131" s="415"/>
      <c r="Y4131" s="417"/>
      <c r="Z4131" s="415"/>
      <c r="AA4131" s="417"/>
      <c r="AB4131" s="62"/>
      <c r="AC4131" s="62"/>
      <c r="AD4131" s="62"/>
      <c r="AE4131" s="62"/>
      <c r="AF4131" s="62"/>
      <c r="AG4131" s="62"/>
      <c r="AH4131" s="62"/>
    </row>
    <row r="4132" spans="14:34">
      <c r="N4132" s="415"/>
      <c r="O4132" s="417"/>
      <c r="P4132" s="415"/>
      <c r="Q4132" s="418"/>
      <c r="R4132" s="62"/>
      <c r="S4132" s="62"/>
      <c r="T4132" s="62"/>
      <c r="U4132" s="62"/>
      <c r="V4132" s="417"/>
      <c r="W4132" s="62"/>
      <c r="X4132" s="415"/>
      <c r="Y4132" s="417"/>
      <c r="Z4132" s="415"/>
      <c r="AA4132" s="417"/>
      <c r="AB4132" s="62"/>
      <c r="AC4132" s="62"/>
      <c r="AD4132" s="62"/>
      <c r="AE4132" s="62"/>
      <c r="AF4132" s="62"/>
      <c r="AG4132" s="62"/>
      <c r="AH4132" s="62"/>
    </row>
    <row r="4133" spans="14:34">
      <c r="N4133" s="415"/>
      <c r="O4133" s="417"/>
      <c r="P4133" s="415"/>
      <c r="Q4133" s="418"/>
      <c r="R4133" s="62"/>
      <c r="S4133" s="62"/>
      <c r="T4133" s="62"/>
      <c r="U4133" s="62"/>
      <c r="V4133" s="417"/>
      <c r="W4133" s="62"/>
      <c r="X4133" s="415"/>
      <c r="Y4133" s="417"/>
      <c r="Z4133" s="415"/>
      <c r="AA4133" s="417"/>
      <c r="AB4133" s="62"/>
      <c r="AC4133" s="62"/>
      <c r="AD4133" s="62"/>
      <c r="AE4133" s="62"/>
      <c r="AF4133" s="62"/>
      <c r="AG4133" s="62"/>
      <c r="AH4133" s="62"/>
    </row>
    <row r="4134" spans="14:34">
      <c r="N4134" s="415"/>
      <c r="O4134" s="417"/>
      <c r="P4134" s="415"/>
      <c r="Q4134" s="418"/>
      <c r="R4134" s="62"/>
      <c r="S4134" s="62"/>
      <c r="T4134" s="62"/>
      <c r="U4134" s="62"/>
      <c r="V4134" s="417"/>
      <c r="W4134" s="62"/>
      <c r="X4134" s="415"/>
      <c r="Y4134" s="417"/>
      <c r="Z4134" s="415"/>
      <c r="AA4134" s="417"/>
      <c r="AB4134" s="62"/>
      <c r="AC4134" s="62"/>
      <c r="AD4134" s="62"/>
      <c r="AE4134" s="62"/>
      <c r="AF4134" s="62"/>
      <c r="AG4134" s="62"/>
      <c r="AH4134" s="62"/>
    </row>
    <row r="4135" spans="14:34">
      <c r="N4135" s="415"/>
      <c r="O4135" s="417"/>
      <c r="P4135" s="415"/>
      <c r="Q4135" s="418"/>
      <c r="R4135" s="62"/>
      <c r="S4135" s="62"/>
      <c r="T4135" s="62"/>
      <c r="U4135" s="62"/>
      <c r="V4135" s="417"/>
      <c r="W4135" s="62"/>
      <c r="X4135" s="415"/>
      <c r="Y4135" s="417"/>
      <c r="Z4135" s="415"/>
      <c r="AA4135" s="417"/>
      <c r="AB4135" s="62"/>
      <c r="AC4135" s="62"/>
      <c r="AD4135" s="62"/>
      <c r="AE4135" s="62"/>
      <c r="AF4135" s="62"/>
      <c r="AG4135" s="62"/>
      <c r="AH4135" s="62"/>
    </row>
    <row r="4136" spans="14:34">
      <c r="N4136" s="415"/>
      <c r="O4136" s="417"/>
      <c r="P4136" s="415"/>
      <c r="Q4136" s="418"/>
      <c r="R4136" s="62"/>
      <c r="S4136" s="62"/>
      <c r="T4136" s="62"/>
      <c r="U4136" s="62"/>
      <c r="V4136" s="417"/>
      <c r="W4136" s="62"/>
      <c r="X4136" s="415"/>
      <c r="Y4136" s="417"/>
      <c r="Z4136" s="415"/>
      <c r="AA4136" s="417"/>
      <c r="AB4136" s="62"/>
      <c r="AC4136" s="62"/>
      <c r="AD4136" s="62"/>
      <c r="AE4136" s="62"/>
      <c r="AF4136" s="62"/>
      <c r="AG4136" s="62"/>
      <c r="AH4136" s="62"/>
    </row>
    <row r="4137" spans="14:34">
      <c r="N4137" s="415"/>
      <c r="O4137" s="417"/>
      <c r="P4137" s="415"/>
      <c r="Q4137" s="418"/>
      <c r="R4137" s="62"/>
      <c r="S4137" s="62"/>
      <c r="T4137" s="62"/>
      <c r="U4137" s="62"/>
      <c r="V4137" s="417"/>
      <c r="W4137" s="62"/>
      <c r="X4137" s="415"/>
      <c r="Y4137" s="417"/>
      <c r="Z4137" s="415"/>
      <c r="AA4137" s="417"/>
      <c r="AB4137" s="62"/>
      <c r="AC4137" s="62"/>
      <c r="AD4137" s="62"/>
      <c r="AE4137" s="62"/>
      <c r="AF4137" s="62"/>
      <c r="AG4137" s="62"/>
      <c r="AH4137" s="62"/>
    </row>
    <row r="4138" spans="14:34">
      <c r="N4138" s="415"/>
      <c r="O4138" s="417"/>
      <c r="P4138" s="415"/>
      <c r="Q4138" s="418"/>
      <c r="R4138" s="62"/>
      <c r="S4138" s="62"/>
      <c r="T4138" s="62"/>
      <c r="U4138" s="62"/>
      <c r="V4138" s="417"/>
      <c r="W4138" s="62"/>
      <c r="X4138" s="415"/>
      <c r="Y4138" s="417"/>
      <c r="Z4138" s="415"/>
      <c r="AA4138" s="417"/>
      <c r="AB4138" s="62"/>
      <c r="AC4138" s="62"/>
      <c r="AD4138" s="62"/>
      <c r="AE4138" s="62"/>
      <c r="AF4138" s="62"/>
      <c r="AG4138" s="62"/>
      <c r="AH4138" s="62"/>
    </row>
    <row r="4139" spans="14:34">
      <c r="N4139" s="415"/>
      <c r="O4139" s="417"/>
      <c r="P4139" s="415"/>
      <c r="Q4139" s="418"/>
      <c r="R4139" s="62"/>
      <c r="S4139" s="62"/>
      <c r="T4139" s="62"/>
      <c r="U4139" s="62"/>
      <c r="V4139" s="417"/>
      <c r="W4139" s="62"/>
      <c r="X4139" s="415"/>
      <c r="Y4139" s="417"/>
      <c r="Z4139" s="415"/>
      <c r="AA4139" s="417"/>
      <c r="AB4139" s="62"/>
      <c r="AC4139" s="62"/>
      <c r="AD4139" s="62"/>
      <c r="AE4139" s="62"/>
      <c r="AF4139" s="62"/>
      <c r="AG4139" s="62"/>
      <c r="AH4139" s="62"/>
    </row>
    <row r="4140" spans="14:34">
      <c r="N4140" s="415"/>
      <c r="O4140" s="417"/>
      <c r="P4140" s="415"/>
      <c r="Q4140" s="418"/>
      <c r="R4140" s="62"/>
      <c r="S4140" s="62"/>
      <c r="T4140" s="62"/>
      <c r="U4140" s="62"/>
      <c r="V4140" s="417"/>
      <c r="W4140" s="62"/>
      <c r="X4140" s="415"/>
      <c r="Y4140" s="417"/>
      <c r="Z4140" s="415"/>
      <c r="AA4140" s="417"/>
      <c r="AB4140" s="62"/>
      <c r="AC4140" s="62"/>
      <c r="AD4140" s="62"/>
      <c r="AE4140" s="62"/>
      <c r="AF4140" s="62"/>
      <c r="AG4140" s="62"/>
      <c r="AH4140" s="62"/>
    </row>
    <row r="4141" spans="14:34">
      <c r="N4141" s="415"/>
      <c r="O4141" s="417"/>
      <c r="P4141" s="415"/>
      <c r="Q4141" s="418"/>
      <c r="R4141" s="62"/>
      <c r="S4141" s="62"/>
      <c r="T4141" s="62"/>
      <c r="U4141" s="62"/>
      <c r="V4141" s="417"/>
      <c r="W4141" s="62"/>
      <c r="X4141" s="415"/>
      <c r="Y4141" s="417"/>
      <c r="Z4141" s="415"/>
      <c r="AA4141" s="417"/>
      <c r="AB4141" s="62"/>
      <c r="AC4141" s="62"/>
      <c r="AD4141" s="62"/>
      <c r="AE4141" s="62"/>
      <c r="AF4141" s="62"/>
      <c r="AG4141" s="62"/>
      <c r="AH4141" s="62"/>
    </row>
    <row r="4142" spans="14:34">
      <c r="N4142" s="415"/>
      <c r="O4142" s="417"/>
      <c r="P4142" s="415"/>
      <c r="Q4142" s="418"/>
      <c r="R4142" s="62"/>
      <c r="S4142" s="62"/>
      <c r="T4142" s="62"/>
      <c r="U4142" s="62"/>
      <c r="V4142" s="417"/>
      <c r="W4142" s="62"/>
      <c r="X4142" s="415"/>
      <c r="Y4142" s="417"/>
      <c r="Z4142" s="415"/>
      <c r="AA4142" s="417"/>
      <c r="AB4142" s="62"/>
      <c r="AC4142" s="62"/>
      <c r="AD4142" s="62"/>
      <c r="AE4142" s="62"/>
      <c r="AF4142" s="62"/>
      <c r="AG4142" s="62"/>
      <c r="AH4142" s="62"/>
    </row>
    <row r="4143" spans="14:34">
      <c r="N4143" s="415"/>
      <c r="O4143" s="417"/>
      <c r="P4143" s="415"/>
      <c r="Q4143" s="418"/>
      <c r="R4143" s="62"/>
      <c r="S4143" s="62"/>
      <c r="T4143" s="62"/>
      <c r="U4143" s="62"/>
      <c r="V4143" s="417"/>
      <c r="W4143" s="62"/>
      <c r="X4143" s="415"/>
      <c r="Y4143" s="417"/>
      <c r="Z4143" s="415"/>
      <c r="AA4143" s="417"/>
      <c r="AB4143" s="62"/>
      <c r="AC4143" s="62"/>
      <c r="AD4143" s="62"/>
      <c r="AE4143" s="62"/>
      <c r="AF4143" s="62"/>
      <c r="AG4143" s="62"/>
      <c r="AH4143" s="62"/>
    </row>
    <row r="4144" spans="14:34">
      <c r="N4144" s="415"/>
      <c r="O4144" s="417"/>
      <c r="P4144" s="415"/>
      <c r="Q4144" s="418"/>
      <c r="R4144" s="62"/>
      <c r="S4144" s="62"/>
      <c r="T4144" s="62"/>
      <c r="U4144" s="62"/>
      <c r="V4144" s="417"/>
      <c r="W4144" s="62"/>
      <c r="X4144" s="415"/>
      <c r="Y4144" s="417"/>
      <c r="Z4144" s="415"/>
      <c r="AA4144" s="417"/>
      <c r="AB4144" s="62"/>
      <c r="AC4144" s="62"/>
      <c r="AD4144" s="62"/>
      <c r="AE4144" s="62"/>
      <c r="AF4144" s="62"/>
      <c r="AG4144" s="62"/>
      <c r="AH4144" s="62"/>
    </row>
    <row r="4145" spans="14:34">
      <c r="N4145" s="415"/>
      <c r="O4145" s="417"/>
      <c r="P4145" s="415"/>
      <c r="Q4145" s="418"/>
      <c r="R4145" s="62"/>
      <c r="S4145" s="62"/>
      <c r="T4145" s="62"/>
      <c r="U4145" s="62"/>
      <c r="V4145" s="417"/>
      <c r="W4145" s="62"/>
      <c r="X4145" s="415"/>
      <c r="Y4145" s="417"/>
      <c r="Z4145" s="415"/>
      <c r="AA4145" s="417"/>
      <c r="AB4145" s="62"/>
      <c r="AC4145" s="62"/>
      <c r="AD4145" s="62"/>
      <c r="AE4145" s="62"/>
      <c r="AF4145" s="62"/>
      <c r="AG4145" s="62"/>
      <c r="AH4145" s="62"/>
    </row>
    <row r="4146" spans="14:34">
      <c r="N4146" s="415"/>
      <c r="O4146" s="417"/>
      <c r="P4146" s="415"/>
      <c r="Q4146" s="418"/>
      <c r="R4146" s="62"/>
      <c r="S4146" s="62"/>
      <c r="T4146" s="62"/>
      <c r="U4146" s="62"/>
      <c r="V4146" s="417"/>
      <c r="W4146" s="62"/>
      <c r="X4146" s="415"/>
      <c r="Y4146" s="417"/>
      <c r="Z4146" s="415"/>
      <c r="AA4146" s="417"/>
      <c r="AB4146" s="62"/>
      <c r="AC4146" s="62"/>
      <c r="AD4146" s="62"/>
      <c r="AE4146" s="62"/>
      <c r="AF4146" s="62"/>
      <c r="AG4146" s="62"/>
      <c r="AH4146" s="62"/>
    </row>
    <row r="4147" spans="14:34">
      <c r="N4147" s="415"/>
      <c r="O4147" s="417"/>
      <c r="P4147" s="415"/>
      <c r="Q4147" s="418"/>
      <c r="R4147" s="62"/>
      <c r="S4147" s="62"/>
      <c r="T4147" s="62"/>
      <c r="U4147" s="62"/>
      <c r="V4147" s="417"/>
      <c r="W4147" s="62"/>
      <c r="X4147" s="415"/>
      <c r="Y4147" s="417"/>
      <c r="Z4147" s="415"/>
      <c r="AA4147" s="417"/>
      <c r="AB4147" s="62"/>
      <c r="AC4147" s="62"/>
      <c r="AD4147" s="62"/>
      <c r="AE4147" s="62"/>
      <c r="AF4147" s="62"/>
      <c r="AG4147" s="62"/>
      <c r="AH4147" s="62"/>
    </row>
    <row r="4148" spans="14:34">
      <c r="N4148" s="415"/>
      <c r="O4148" s="417"/>
      <c r="P4148" s="415"/>
      <c r="Q4148" s="418"/>
      <c r="R4148" s="62"/>
      <c r="S4148" s="62"/>
      <c r="T4148" s="62"/>
      <c r="U4148" s="62"/>
      <c r="V4148" s="417"/>
      <c r="W4148" s="62"/>
      <c r="X4148" s="415"/>
      <c r="Y4148" s="417"/>
      <c r="Z4148" s="415"/>
      <c r="AA4148" s="417"/>
      <c r="AB4148" s="62"/>
      <c r="AC4148" s="62"/>
      <c r="AD4148" s="62"/>
      <c r="AE4148" s="62"/>
      <c r="AF4148" s="62"/>
      <c r="AG4148" s="62"/>
      <c r="AH4148" s="62"/>
    </row>
    <row r="4149" spans="14:34">
      <c r="N4149" s="415"/>
      <c r="O4149" s="417"/>
      <c r="P4149" s="415"/>
      <c r="Q4149" s="418"/>
      <c r="R4149" s="62"/>
      <c r="S4149" s="62"/>
      <c r="T4149" s="62"/>
      <c r="U4149" s="62"/>
      <c r="V4149" s="417"/>
      <c r="W4149" s="62"/>
      <c r="X4149" s="415"/>
      <c r="Y4149" s="417"/>
      <c r="Z4149" s="415"/>
      <c r="AA4149" s="417"/>
      <c r="AB4149" s="62"/>
      <c r="AC4149" s="62"/>
      <c r="AD4149" s="62"/>
      <c r="AE4149" s="62"/>
      <c r="AF4149" s="62"/>
      <c r="AG4149" s="62"/>
      <c r="AH4149" s="62"/>
    </row>
    <row r="4150" spans="14:34">
      <c r="N4150" s="415"/>
      <c r="O4150" s="417"/>
      <c r="P4150" s="415"/>
      <c r="Q4150" s="418"/>
      <c r="R4150" s="62"/>
      <c r="S4150" s="62"/>
      <c r="T4150" s="62"/>
      <c r="U4150" s="62"/>
      <c r="V4150" s="417"/>
      <c r="W4150" s="62"/>
      <c r="X4150" s="415"/>
      <c r="Y4150" s="417"/>
      <c r="Z4150" s="415"/>
      <c r="AA4150" s="417"/>
      <c r="AB4150" s="62"/>
      <c r="AC4150" s="62"/>
      <c r="AD4150" s="62"/>
      <c r="AE4150" s="62"/>
      <c r="AF4150" s="62"/>
      <c r="AG4150" s="62"/>
      <c r="AH4150" s="62"/>
    </row>
    <row r="4151" spans="14:34">
      <c r="N4151" s="415"/>
      <c r="O4151" s="417"/>
      <c r="P4151" s="415"/>
      <c r="Q4151" s="418"/>
      <c r="R4151" s="62"/>
      <c r="S4151" s="62"/>
      <c r="T4151" s="62"/>
      <c r="U4151" s="62"/>
      <c r="V4151" s="417"/>
      <c r="W4151" s="62"/>
      <c r="X4151" s="415"/>
      <c r="Y4151" s="417"/>
      <c r="Z4151" s="415"/>
      <c r="AA4151" s="417"/>
      <c r="AB4151" s="62"/>
      <c r="AC4151" s="62"/>
      <c r="AD4151" s="62"/>
      <c r="AE4151" s="62"/>
      <c r="AF4151" s="62"/>
      <c r="AG4151" s="62"/>
      <c r="AH4151" s="62"/>
    </row>
    <row r="4152" spans="14:34">
      <c r="N4152" s="415"/>
      <c r="O4152" s="417"/>
      <c r="P4152" s="415"/>
      <c r="Q4152" s="418"/>
      <c r="R4152" s="62"/>
      <c r="S4152" s="62"/>
      <c r="T4152" s="62"/>
      <c r="U4152" s="62"/>
      <c r="V4152" s="417"/>
      <c r="W4152" s="62"/>
      <c r="X4152" s="415"/>
      <c r="Y4152" s="417"/>
      <c r="Z4152" s="415"/>
      <c r="AA4152" s="417"/>
      <c r="AB4152" s="62"/>
      <c r="AC4152" s="62"/>
      <c r="AD4152" s="62"/>
      <c r="AE4152" s="62"/>
      <c r="AF4152" s="62"/>
      <c r="AG4152" s="62"/>
      <c r="AH4152" s="62"/>
    </row>
    <row r="4153" spans="14:34">
      <c r="N4153" s="415"/>
      <c r="O4153" s="417"/>
      <c r="P4153" s="415"/>
      <c r="Q4153" s="418"/>
      <c r="R4153" s="62"/>
      <c r="S4153" s="62"/>
      <c r="T4153" s="62"/>
      <c r="U4153" s="62"/>
      <c r="V4153" s="417"/>
      <c r="W4153" s="62"/>
      <c r="X4153" s="415"/>
      <c r="Y4153" s="417"/>
      <c r="Z4153" s="415"/>
      <c r="AA4153" s="417"/>
      <c r="AB4153" s="62"/>
      <c r="AC4153" s="62"/>
      <c r="AD4153" s="62"/>
      <c r="AE4153" s="62"/>
      <c r="AF4153" s="62"/>
      <c r="AG4153" s="62"/>
      <c r="AH4153" s="62"/>
    </row>
    <row r="4154" spans="14:34">
      <c r="N4154" s="415"/>
      <c r="O4154" s="417"/>
      <c r="P4154" s="415"/>
      <c r="Q4154" s="418"/>
      <c r="R4154" s="62"/>
      <c r="S4154" s="62"/>
      <c r="T4154" s="62"/>
      <c r="U4154" s="62"/>
      <c r="V4154" s="417"/>
      <c r="W4154" s="62"/>
      <c r="X4154" s="415"/>
      <c r="Y4154" s="417"/>
      <c r="Z4154" s="415"/>
      <c r="AA4154" s="417"/>
      <c r="AB4154" s="62"/>
      <c r="AC4154" s="62"/>
      <c r="AD4154" s="62"/>
      <c r="AE4154" s="62"/>
      <c r="AF4154" s="62"/>
      <c r="AG4154" s="62"/>
      <c r="AH4154" s="62"/>
    </row>
    <row r="4155" spans="14:34">
      <c r="N4155" s="415"/>
      <c r="O4155" s="417"/>
      <c r="P4155" s="415"/>
      <c r="Q4155" s="418"/>
      <c r="R4155" s="62"/>
      <c r="S4155" s="62"/>
      <c r="T4155" s="62"/>
      <c r="U4155" s="62"/>
      <c r="V4155" s="417"/>
      <c r="W4155" s="62"/>
      <c r="X4155" s="415"/>
      <c r="Y4155" s="417"/>
      <c r="Z4155" s="415"/>
      <c r="AA4155" s="417"/>
      <c r="AB4155" s="62"/>
      <c r="AC4155" s="62"/>
      <c r="AD4155" s="62"/>
      <c r="AE4155" s="62"/>
      <c r="AF4155" s="62"/>
      <c r="AG4155" s="62"/>
      <c r="AH4155" s="62"/>
    </row>
    <row r="4156" spans="14:34">
      <c r="N4156" s="415"/>
      <c r="O4156" s="417"/>
      <c r="P4156" s="415"/>
      <c r="Q4156" s="418"/>
      <c r="R4156" s="62"/>
      <c r="S4156" s="62"/>
      <c r="T4156" s="62"/>
      <c r="U4156" s="62"/>
      <c r="V4156" s="417"/>
      <c r="W4156" s="62"/>
      <c r="X4156" s="415"/>
      <c r="Y4156" s="417"/>
      <c r="Z4156" s="415"/>
      <c r="AA4156" s="417"/>
      <c r="AB4156" s="62"/>
      <c r="AC4156" s="62"/>
      <c r="AD4156" s="62"/>
      <c r="AE4156" s="62"/>
      <c r="AF4156" s="62"/>
      <c r="AG4156" s="62"/>
      <c r="AH4156" s="62"/>
    </row>
    <row r="4157" spans="14:34">
      <c r="N4157" s="415"/>
      <c r="O4157" s="417"/>
      <c r="P4157" s="415"/>
      <c r="Q4157" s="418"/>
      <c r="R4157" s="62"/>
      <c r="S4157" s="62"/>
      <c r="T4157" s="62"/>
      <c r="U4157" s="62"/>
      <c r="V4157" s="417"/>
      <c r="W4157" s="62"/>
      <c r="X4157" s="415"/>
      <c r="Y4157" s="417"/>
      <c r="Z4157" s="415"/>
      <c r="AA4157" s="417"/>
      <c r="AB4157" s="62"/>
      <c r="AC4157" s="62"/>
      <c r="AD4157" s="62"/>
      <c r="AE4157" s="62"/>
      <c r="AF4157" s="62"/>
      <c r="AG4157" s="62"/>
      <c r="AH4157" s="62"/>
    </row>
    <row r="4158" spans="14:34">
      <c r="N4158" s="415"/>
      <c r="O4158" s="417"/>
      <c r="P4158" s="415"/>
      <c r="Q4158" s="418"/>
      <c r="R4158" s="62"/>
      <c r="S4158" s="62"/>
      <c r="T4158" s="62"/>
      <c r="U4158" s="62"/>
      <c r="V4158" s="417"/>
      <c r="W4158" s="62"/>
      <c r="X4158" s="415"/>
      <c r="Y4158" s="417"/>
      <c r="Z4158" s="415"/>
      <c r="AA4158" s="417"/>
      <c r="AB4158" s="62"/>
      <c r="AC4158" s="62"/>
      <c r="AD4158" s="62"/>
      <c r="AE4158" s="62"/>
      <c r="AF4158" s="62"/>
      <c r="AG4158" s="62"/>
      <c r="AH4158" s="62"/>
    </row>
    <row r="4159" spans="14:34">
      <c r="N4159" s="415"/>
      <c r="O4159" s="417"/>
      <c r="P4159" s="415"/>
      <c r="Q4159" s="418"/>
      <c r="R4159" s="62"/>
      <c r="S4159" s="62"/>
      <c r="T4159" s="62"/>
      <c r="U4159" s="62"/>
      <c r="V4159" s="417"/>
      <c r="W4159" s="62"/>
      <c r="X4159" s="415"/>
      <c r="Y4159" s="417"/>
      <c r="Z4159" s="415"/>
      <c r="AA4159" s="417"/>
      <c r="AB4159" s="62"/>
      <c r="AC4159" s="62"/>
      <c r="AD4159" s="62"/>
      <c r="AE4159" s="62"/>
      <c r="AF4159" s="62"/>
      <c r="AG4159" s="62"/>
      <c r="AH4159" s="62"/>
    </row>
    <row r="4160" spans="14:34">
      <c r="N4160" s="415"/>
      <c r="O4160" s="417"/>
      <c r="P4160" s="415"/>
      <c r="Q4160" s="418"/>
      <c r="R4160" s="62"/>
      <c r="S4160" s="62"/>
      <c r="T4160" s="62"/>
      <c r="U4160" s="62"/>
      <c r="V4160" s="417"/>
      <c r="W4160" s="62"/>
      <c r="X4160" s="415"/>
      <c r="Y4160" s="417"/>
      <c r="Z4160" s="415"/>
      <c r="AA4160" s="417"/>
      <c r="AB4160" s="62"/>
      <c r="AC4160" s="62"/>
      <c r="AD4160" s="62"/>
      <c r="AE4160" s="62"/>
      <c r="AF4160" s="62"/>
      <c r="AG4160" s="62"/>
      <c r="AH4160" s="62"/>
    </row>
    <row r="4161" spans="14:34">
      <c r="N4161" s="415"/>
      <c r="O4161" s="417"/>
      <c r="P4161" s="415"/>
      <c r="Q4161" s="418"/>
      <c r="R4161" s="62"/>
      <c r="S4161" s="62"/>
      <c r="T4161" s="62"/>
      <c r="U4161" s="62"/>
      <c r="V4161" s="417"/>
      <c r="W4161" s="62"/>
      <c r="X4161" s="415"/>
      <c r="Y4161" s="417"/>
      <c r="Z4161" s="415"/>
      <c r="AA4161" s="417"/>
      <c r="AB4161" s="62"/>
      <c r="AC4161" s="62"/>
      <c r="AD4161" s="62"/>
      <c r="AE4161" s="62"/>
      <c r="AF4161" s="62"/>
      <c r="AG4161" s="62"/>
      <c r="AH4161" s="62"/>
    </row>
    <row r="4162" spans="14:34">
      <c r="N4162" s="415"/>
      <c r="O4162" s="417"/>
      <c r="P4162" s="415"/>
      <c r="Q4162" s="418"/>
      <c r="R4162" s="62"/>
      <c r="S4162" s="62"/>
      <c r="T4162" s="62"/>
      <c r="U4162" s="62"/>
      <c r="V4162" s="417"/>
      <c r="W4162" s="62"/>
      <c r="X4162" s="415"/>
      <c r="Y4162" s="417"/>
      <c r="Z4162" s="415"/>
      <c r="AA4162" s="417"/>
      <c r="AB4162" s="62"/>
      <c r="AC4162" s="62"/>
      <c r="AD4162" s="62"/>
      <c r="AE4162" s="62"/>
      <c r="AF4162" s="62"/>
      <c r="AG4162" s="62"/>
      <c r="AH4162" s="62"/>
    </row>
    <row r="4163" spans="14:34">
      <c r="N4163" s="415"/>
      <c r="O4163" s="417"/>
      <c r="P4163" s="415"/>
      <c r="Q4163" s="418"/>
      <c r="R4163" s="62"/>
      <c r="S4163" s="62"/>
      <c r="T4163" s="62"/>
      <c r="U4163" s="62"/>
      <c r="V4163" s="417"/>
      <c r="W4163" s="62"/>
      <c r="X4163" s="415"/>
      <c r="Y4163" s="417"/>
      <c r="Z4163" s="415"/>
      <c r="AA4163" s="417"/>
      <c r="AB4163" s="62"/>
      <c r="AC4163" s="62"/>
      <c r="AD4163" s="62"/>
      <c r="AE4163" s="62"/>
      <c r="AF4163" s="62"/>
      <c r="AG4163" s="62"/>
      <c r="AH4163" s="62"/>
    </row>
    <row r="4164" spans="14:34">
      <c r="N4164" s="415"/>
      <c r="O4164" s="417"/>
      <c r="P4164" s="415"/>
      <c r="Q4164" s="418"/>
      <c r="R4164" s="62"/>
      <c r="S4164" s="62"/>
      <c r="T4164" s="62"/>
      <c r="U4164" s="62"/>
      <c r="V4164" s="417"/>
      <c r="W4164" s="62"/>
      <c r="X4164" s="415"/>
      <c r="Y4164" s="417"/>
      <c r="Z4164" s="415"/>
      <c r="AA4164" s="417"/>
      <c r="AB4164" s="62"/>
      <c r="AC4164" s="62"/>
      <c r="AD4164" s="62"/>
      <c r="AE4164" s="62"/>
      <c r="AF4164" s="62"/>
      <c r="AG4164" s="62"/>
      <c r="AH4164" s="62"/>
    </row>
    <row r="4165" spans="14:34">
      <c r="N4165" s="415"/>
      <c r="O4165" s="417"/>
      <c r="P4165" s="415"/>
      <c r="Q4165" s="418"/>
      <c r="R4165" s="62"/>
      <c r="S4165" s="62"/>
      <c r="T4165" s="62"/>
      <c r="U4165" s="62"/>
      <c r="V4165" s="417"/>
      <c r="W4165" s="62"/>
      <c r="X4165" s="415"/>
      <c r="Y4165" s="417"/>
      <c r="Z4165" s="415"/>
      <c r="AA4165" s="417"/>
      <c r="AB4165" s="62"/>
      <c r="AC4165" s="62"/>
      <c r="AD4165" s="62"/>
      <c r="AE4165" s="62"/>
      <c r="AF4165" s="62"/>
      <c r="AG4165" s="62"/>
      <c r="AH4165" s="62"/>
    </row>
    <row r="4166" spans="14:34">
      <c r="N4166" s="415"/>
      <c r="O4166" s="417"/>
      <c r="P4166" s="415"/>
      <c r="Q4166" s="418"/>
      <c r="R4166" s="62"/>
      <c r="S4166" s="62"/>
      <c r="T4166" s="62"/>
      <c r="U4166" s="62"/>
      <c r="V4166" s="417"/>
      <c r="W4166" s="62"/>
      <c r="X4166" s="415"/>
      <c r="Y4166" s="417"/>
      <c r="Z4166" s="415"/>
      <c r="AA4166" s="417"/>
      <c r="AB4166" s="62"/>
      <c r="AC4166" s="62"/>
      <c r="AD4166" s="62"/>
      <c r="AE4166" s="62"/>
      <c r="AF4166" s="62"/>
      <c r="AG4166" s="62"/>
      <c r="AH4166" s="62"/>
    </row>
    <row r="4167" spans="14:34">
      <c r="N4167" s="415"/>
      <c r="O4167" s="417"/>
      <c r="P4167" s="415"/>
      <c r="Q4167" s="418"/>
      <c r="R4167" s="62"/>
      <c r="S4167" s="62"/>
      <c r="T4167" s="62"/>
      <c r="U4167" s="62"/>
      <c r="V4167" s="417"/>
      <c r="W4167" s="62"/>
      <c r="X4167" s="415"/>
      <c r="Y4167" s="417"/>
      <c r="Z4167" s="415"/>
      <c r="AA4167" s="417"/>
      <c r="AB4167" s="62"/>
      <c r="AC4167" s="62"/>
      <c r="AD4167" s="62"/>
      <c r="AE4167" s="62"/>
      <c r="AF4167" s="62"/>
      <c r="AG4167" s="62"/>
      <c r="AH4167" s="62"/>
    </row>
    <row r="4168" spans="14:34">
      <c r="N4168" s="415"/>
      <c r="O4168" s="417"/>
      <c r="P4168" s="415"/>
      <c r="Q4168" s="418"/>
      <c r="R4168" s="62"/>
      <c r="S4168" s="62"/>
      <c r="T4168" s="62"/>
      <c r="U4168" s="62"/>
      <c r="V4168" s="417"/>
      <c r="W4168" s="62"/>
      <c r="X4168" s="415"/>
      <c r="Y4168" s="417"/>
      <c r="Z4168" s="415"/>
      <c r="AA4168" s="417"/>
      <c r="AB4168" s="62"/>
      <c r="AC4168" s="62"/>
      <c r="AD4168" s="62"/>
      <c r="AE4168" s="62"/>
      <c r="AF4168" s="62"/>
      <c r="AG4168" s="62"/>
      <c r="AH4168" s="62"/>
    </row>
    <row r="4169" spans="14:34">
      <c r="N4169" s="415"/>
      <c r="O4169" s="417"/>
      <c r="P4169" s="415"/>
      <c r="Q4169" s="418"/>
      <c r="R4169" s="62"/>
      <c r="S4169" s="62"/>
      <c r="T4169" s="62"/>
      <c r="U4169" s="62"/>
      <c r="V4169" s="417"/>
      <c r="W4169" s="62"/>
      <c r="X4169" s="415"/>
      <c r="Y4169" s="417"/>
      <c r="Z4169" s="415"/>
      <c r="AA4169" s="417"/>
      <c r="AB4169" s="62"/>
      <c r="AC4169" s="62"/>
      <c r="AD4169" s="62"/>
      <c r="AE4169" s="62"/>
      <c r="AF4169" s="62"/>
      <c r="AG4169" s="62"/>
      <c r="AH4169" s="62"/>
    </row>
    <row r="4170" spans="14:34">
      <c r="N4170" s="415"/>
      <c r="O4170" s="417"/>
      <c r="P4170" s="415"/>
      <c r="Q4170" s="418"/>
      <c r="R4170" s="62"/>
      <c r="S4170" s="62"/>
      <c r="T4170" s="62"/>
      <c r="U4170" s="62"/>
      <c r="V4170" s="417"/>
      <c r="W4170" s="62"/>
      <c r="X4170" s="415"/>
      <c r="Y4170" s="417"/>
      <c r="Z4170" s="415"/>
      <c r="AA4170" s="417"/>
      <c r="AB4170" s="62"/>
      <c r="AC4170" s="62"/>
      <c r="AD4170" s="62"/>
      <c r="AE4170" s="62"/>
      <c r="AF4170" s="62"/>
      <c r="AG4170" s="62"/>
      <c r="AH4170" s="62"/>
    </row>
    <row r="4171" spans="14:34">
      <c r="N4171" s="415"/>
      <c r="O4171" s="417"/>
      <c r="P4171" s="415"/>
      <c r="Q4171" s="418"/>
      <c r="R4171" s="62"/>
      <c r="S4171" s="62"/>
      <c r="T4171" s="62"/>
      <c r="U4171" s="62"/>
      <c r="V4171" s="417"/>
      <c r="W4171" s="62"/>
      <c r="X4171" s="415"/>
      <c r="Y4171" s="417"/>
      <c r="Z4171" s="415"/>
      <c r="AA4171" s="417"/>
      <c r="AB4171" s="62"/>
      <c r="AC4171" s="62"/>
      <c r="AD4171" s="62"/>
      <c r="AE4171" s="62"/>
      <c r="AF4171" s="62"/>
      <c r="AG4171" s="62"/>
      <c r="AH4171" s="62"/>
    </row>
    <row r="4172" spans="14:34">
      <c r="N4172" s="415"/>
      <c r="O4172" s="417"/>
      <c r="P4172" s="415"/>
      <c r="Q4172" s="418"/>
      <c r="R4172" s="62"/>
      <c r="S4172" s="62"/>
      <c r="T4172" s="62"/>
      <c r="U4172" s="62"/>
      <c r="V4172" s="417"/>
      <c r="W4172" s="62"/>
      <c r="X4172" s="415"/>
      <c r="Y4172" s="417"/>
      <c r="Z4172" s="415"/>
      <c r="AA4172" s="417"/>
      <c r="AB4172" s="62"/>
      <c r="AC4172" s="62"/>
      <c r="AD4172" s="62"/>
      <c r="AE4172" s="62"/>
      <c r="AF4172" s="62"/>
      <c r="AG4172" s="62"/>
      <c r="AH4172" s="62"/>
    </row>
    <row r="4173" spans="14:34">
      <c r="N4173" s="415"/>
      <c r="O4173" s="417"/>
      <c r="P4173" s="415"/>
      <c r="Q4173" s="418"/>
      <c r="R4173" s="62"/>
      <c r="S4173" s="62"/>
      <c r="T4173" s="62"/>
      <c r="U4173" s="62"/>
      <c r="V4173" s="417"/>
      <c r="W4173" s="62"/>
      <c r="X4173" s="415"/>
      <c r="Y4173" s="417"/>
      <c r="Z4173" s="415"/>
      <c r="AA4173" s="417"/>
      <c r="AB4173" s="62"/>
      <c r="AC4173" s="62"/>
      <c r="AD4173" s="62"/>
      <c r="AE4173" s="62"/>
      <c r="AF4173" s="62"/>
      <c r="AG4173" s="62"/>
      <c r="AH4173" s="62"/>
    </row>
    <row r="4174" spans="14:34">
      <c r="N4174" s="415"/>
      <c r="O4174" s="417"/>
      <c r="P4174" s="415"/>
      <c r="Q4174" s="418"/>
      <c r="R4174" s="62"/>
      <c r="S4174" s="62"/>
      <c r="T4174" s="62"/>
      <c r="U4174" s="62"/>
      <c r="V4174" s="417"/>
      <c r="W4174" s="62"/>
      <c r="X4174" s="415"/>
      <c r="Y4174" s="417"/>
      <c r="Z4174" s="415"/>
      <c r="AA4174" s="417"/>
      <c r="AB4174" s="62"/>
      <c r="AC4174" s="62"/>
      <c r="AD4174" s="62"/>
      <c r="AE4174" s="62"/>
      <c r="AF4174" s="62"/>
      <c r="AG4174" s="62"/>
      <c r="AH4174" s="62"/>
    </row>
    <row r="4175" spans="14:34">
      <c r="N4175" s="415"/>
      <c r="O4175" s="417"/>
      <c r="P4175" s="415"/>
      <c r="Q4175" s="418"/>
      <c r="R4175" s="62"/>
      <c r="S4175" s="62"/>
      <c r="T4175" s="62"/>
      <c r="U4175" s="62"/>
      <c r="V4175" s="417"/>
      <c r="W4175" s="62"/>
      <c r="X4175" s="415"/>
      <c r="Y4175" s="417"/>
      <c r="Z4175" s="415"/>
      <c r="AA4175" s="417"/>
      <c r="AB4175" s="62"/>
      <c r="AC4175" s="62"/>
      <c r="AD4175" s="62"/>
      <c r="AE4175" s="62"/>
      <c r="AF4175" s="62"/>
      <c r="AG4175" s="62"/>
      <c r="AH4175" s="62"/>
    </row>
    <row r="4176" spans="14:34">
      <c r="N4176" s="415"/>
      <c r="O4176" s="417"/>
      <c r="P4176" s="415"/>
      <c r="Q4176" s="418"/>
      <c r="R4176" s="62"/>
      <c r="S4176" s="62"/>
      <c r="T4176" s="62"/>
      <c r="U4176" s="62"/>
      <c r="V4176" s="417"/>
      <c r="W4176" s="62"/>
      <c r="X4176" s="415"/>
      <c r="Y4176" s="417"/>
      <c r="Z4176" s="415"/>
      <c r="AA4176" s="417"/>
      <c r="AB4176" s="62"/>
      <c r="AC4176" s="62"/>
      <c r="AD4176" s="62"/>
      <c r="AE4176" s="62"/>
      <c r="AF4176" s="62"/>
      <c r="AG4176" s="62"/>
      <c r="AH4176" s="62"/>
    </row>
    <row r="4177" spans="14:34">
      <c r="N4177" s="415"/>
      <c r="O4177" s="417"/>
      <c r="P4177" s="415"/>
      <c r="Q4177" s="418"/>
      <c r="R4177" s="62"/>
      <c r="S4177" s="62"/>
      <c r="T4177" s="62"/>
      <c r="U4177" s="62"/>
      <c r="V4177" s="417"/>
      <c r="W4177" s="62"/>
      <c r="X4177" s="415"/>
      <c r="Y4177" s="417"/>
      <c r="Z4177" s="415"/>
      <c r="AA4177" s="417"/>
      <c r="AB4177" s="62"/>
      <c r="AC4177" s="62"/>
      <c r="AD4177" s="62"/>
      <c r="AE4177" s="62"/>
      <c r="AF4177" s="62"/>
      <c r="AG4177" s="62"/>
      <c r="AH4177" s="62"/>
    </row>
    <row r="4178" spans="14:34">
      <c r="N4178" s="415"/>
      <c r="O4178" s="417"/>
      <c r="P4178" s="415"/>
      <c r="Q4178" s="418"/>
      <c r="R4178" s="62"/>
      <c r="S4178" s="62"/>
      <c r="T4178" s="62"/>
      <c r="U4178" s="62"/>
      <c r="V4178" s="417"/>
      <c r="W4178" s="62"/>
      <c r="X4178" s="415"/>
      <c r="Y4178" s="417"/>
      <c r="Z4178" s="415"/>
      <c r="AA4178" s="417"/>
      <c r="AB4178" s="62"/>
      <c r="AC4178" s="62"/>
      <c r="AD4178" s="62"/>
      <c r="AE4178" s="62"/>
      <c r="AF4178" s="62"/>
      <c r="AG4178" s="62"/>
      <c r="AH4178" s="62"/>
    </row>
    <row r="4179" spans="14:34">
      <c r="N4179" s="415"/>
      <c r="O4179" s="417"/>
      <c r="P4179" s="415"/>
      <c r="Q4179" s="418"/>
      <c r="R4179" s="62"/>
      <c r="S4179" s="62"/>
      <c r="T4179" s="62"/>
      <c r="U4179" s="62"/>
      <c r="V4179" s="417"/>
      <c r="W4179" s="62"/>
      <c r="X4179" s="415"/>
      <c r="Y4179" s="417"/>
      <c r="Z4179" s="415"/>
      <c r="AA4179" s="417"/>
      <c r="AB4179" s="62"/>
      <c r="AC4179" s="62"/>
      <c r="AD4179" s="62"/>
      <c r="AE4179" s="62"/>
      <c r="AF4179" s="62"/>
      <c r="AG4179" s="62"/>
      <c r="AH4179" s="62"/>
    </row>
    <row r="4180" spans="14:34">
      <c r="N4180" s="415"/>
      <c r="O4180" s="417"/>
      <c r="P4180" s="415"/>
      <c r="Q4180" s="418"/>
      <c r="R4180" s="62"/>
      <c r="S4180" s="62"/>
      <c r="T4180" s="62"/>
      <c r="U4180" s="62"/>
      <c r="V4180" s="417"/>
      <c r="W4180" s="62"/>
      <c r="X4180" s="415"/>
      <c r="Y4180" s="417"/>
      <c r="Z4180" s="415"/>
      <c r="AA4180" s="417"/>
      <c r="AB4180" s="62"/>
      <c r="AC4180" s="62"/>
      <c r="AD4180" s="62"/>
      <c r="AE4180" s="62"/>
      <c r="AF4180" s="62"/>
      <c r="AG4180" s="62"/>
      <c r="AH4180" s="62"/>
    </row>
    <row r="4181" spans="14:34">
      <c r="N4181" s="415"/>
      <c r="O4181" s="417"/>
      <c r="P4181" s="415"/>
      <c r="Q4181" s="418"/>
      <c r="R4181" s="62"/>
      <c r="S4181" s="62"/>
      <c r="T4181" s="62"/>
      <c r="U4181" s="62"/>
      <c r="V4181" s="417"/>
      <c r="W4181" s="62"/>
      <c r="X4181" s="415"/>
      <c r="Y4181" s="417"/>
      <c r="Z4181" s="415"/>
      <c r="AA4181" s="417"/>
      <c r="AB4181" s="62"/>
      <c r="AC4181" s="62"/>
      <c r="AD4181" s="62"/>
      <c r="AE4181" s="62"/>
      <c r="AF4181" s="62"/>
      <c r="AG4181" s="62"/>
      <c r="AH4181" s="62"/>
    </row>
    <row r="4182" spans="14:34">
      <c r="N4182" s="415"/>
      <c r="O4182" s="417"/>
      <c r="P4182" s="415"/>
      <c r="Q4182" s="418"/>
      <c r="R4182" s="62"/>
      <c r="S4182" s="62"/>
      <c r="T4182" s="62"/>
      <c r="U4182" s="62"/>
      <c r="V4182" s="417"/>
      <c r="W4182" s="62"/>
      <c r="X4182" s="415"/>
      <c r="Y4182" s="417"/>
      <c r="Z4182" s="415"/>
      <c r="AA4182" s="417"/>
      <c r="AB4182" s="62"/>
      <c r="AC4182" s="62"/>
      <c r="AD4182" s="62"/>
      <c r="AE4182" s="62"/>
      <c r="AF4182" s="62"/>
      <c r="AG4182" s="62"/>
      <c r="AH4182" s="62"/>
    </row>
    <row r="4183" spans="14:34">
      <c r="N4183" s="415"/>
      <c r="O4183" s="417"/>
      <c r="P4183" s="415"/>
      <c r="Q4183" s="418"/>
      <c r="R4183" s="62"/>
      <c r="S4183" s="62"/>
      <c r="T4183" s="62"/>
      <c r="U4183" s="62"/>
      <c r="V4183" s="417"/>
      <c r="W4183" s="62"/>
      <c r="X4183" s="415"/>
      <c r="Y4183" s="417"/>
      <c r="Z4183" s="415"/>
      <c r="AA4183" s="417"/>
      <c r="AB4183" s="62"/>
      <c r="AC4183" s="62"/>
      <c r="AD4183" s="62"/>
      <c r="AE4183" s="62"/>
      <c r="AF4183" s="62"/>
      <c r="AG4183" s="62"/>
      <c r="AH4183" s="62"/>
    </row>
    <row r="4184" spans="14:34">
      <c r="N4184" s="415"/>
      <c r="O4184" s="417"/>
      <c r="P4184" s="415"/>
      <c r="Q4184" s="418"/>
      <c r="R4184" s="62"/>
      <c r="S4184" s="62"/>
      <c r="T4184" s="62"/>
      <c r="U4184" s="62"/>
      <c r="V4184" s="417"/>
      <c r="W4184" s="62"/>
      <c r="X4184" s="415"/>
      <c r="Y4184" s="417"/>
      <c r="Z4184" s="415"/>
      <c r="AA4184" s="417"/>
      <c r="AB4184" s="62"/>
      <c r="AC4184" s="62"/>
      <c r="AD4184" s="62"/>
      <c r="AE4184" s="62"/>
      <c r="AF4184" s="62"/>
      <c r="AG4184" s="62"/>
      <c r="AH4184" s="62"/>
    </row>
    <row r="4185" spans="14:34">
      <c r="N4185" s="415"/>
      <c r="O4185" s="417"/>
      <c r="P4185" s="415"/>
      <c r="Q4185" s="418"/>
      <c r="R4185" s="62"/>
      <c r="S4185" s="62"/>
      <c r="T4185" s="62"/>
      <c r="U4185" s="62"/>
      <c r="V4185" s="417"/>
      <c r="W4185" s="62"/>
      <c r="X4185" s="415"/>
      <c r="Y4185" s="417"/>
      <c r="Z4185" s="415"/>
      <c r="AA4185" s="417"/>
      <c r="AB4185" s="62"/>
      <c r="AC4185" s="62"/>
      <c r="AD4185" s="62"/>
      <c r="AE4185" s="62"/>
      <c r="AF4185" s="62"/>
      <c r="AG4185" s="62"/>
      <c r="AH4185" s="62"/>
    </row>
    <row r="4186" spans="14:34">
      <c r="N4186" s="415"/>
      <c r="O4186" s="417"/>
      <c r="P4186" s="415"/>
      <c r="Q4186" s="418"/>
      <c r="R4186" s="62"/>
      <c r="S4186" s="62"/>
      <c r="T4186" s="62"/>
      <c r="U4186" s="62"/>
      <c r="V4186" s="417"/>
      <c r="W4186" s="62"/>
      <c r="X4186" s="415"/>
      <c r="Y4186" s="417"/>
      <c r="Z4186" s="415"/>
      <c r="AA4186" s="417"/>
      <c r="AB4186" s="62"/>
      <c r="AC4186" s="62"/>
      <c r="AD4186" s="62"/>
      <c r="AE4186" s="62"/>
      <c r="AF4186" s="62"/>
      <c r="AG4186" s="62"/>
      <c r="AH4186" s="62"/>
    </row>
    <row r="4187" spans="14:34">
      <c r="N4187" s="415"/>
      <c r="O4187" s="417"/>
      <c r="P4187" s="415"/>
      <c r="Q4187" s="418"/>
      <c r="R4187" s="62"/>
      <c r="S4187" s="62"/>
      <c r="T4187" s="62"/>
      <c r="U4187" s="62"/>
      <c r="V4187" s="417"/>
      <c r="W4187" s="62"/>
      <c r="X4187" s="415"/>
      <c r="Y4187" s="417"/>
      <c r="Z4187" s="415"/>
      <c r="AA4187" s="417"/>
      <c r="AB4187" s="62"/>
      <c r="AC4187" s="62"/>
      <c r="AD4187" s="62"/>
      <c r="AE4187" s="62"/>
      <c r="AF4187" s="62"/>
      <c r="AG4187" s="62"/>
      <c r="AH4187" s="62"/>
    </row>
    <row r="4188" spans="14:34">
      <c r="N4188" s="415"/>
      <c r="O4188" s="417"/>
      <c r="P4188" s="415"/>
      <c r="Q4188" s="418"/>
      <c r="R4188" s="62"/>
      <c r="S4188" s="62"/>
      <c r="T4188" s="62"/>
      <c r="U4188" s="62"/>
      <c r="V4188" s="417"/>
      <c r="W4188" s="62"/>
      <c r="X4188" s="415"/>
      <c r="Y4188" s="417"/>
      <c r="Z4188" s="415"/>
      <c r="AA4188" s="417"/>
      <c r="AB4188" s="62"/>
      <c r="AC4188" s="62"/>
      <c r="AD4188" s="62"/>
      <c r="AE4188" s="62"/>
      <c r="AF4188" s="62"/>
      <c r="AG4188" s="62"/>
      <c r="AH4188" s="62"/>
    </row>
    <row r="4189" spans="14:34">
      <c r="N4189" s="415"/>
      <c r="O4189" s="417"/>
      <c r="P4189" s="415"/>
      <c r="Q4189" s="418"/>
      <c r="R4189" s="62"/>
      <c r="S4189" s="62"/>
      <c r="T4189" s="62"/>
      <c r="U4189" s="62"/>
      <c r="V4189" s="417"/>
      <c r="W4189" s="62"/>
      <c r="X4189" s="415"/>
      <c r="Y4189" s="417"/>
      <c r="Z4189" s="415"/>
      <c r="AA4189" s="417"/>
      <c r="AB4189" s="62"/>
      <c r="AC4189" s="62"/>
      <c r="AD4189" s="62"/>
      <c r="AE4189" s="62"/>
      <c r="AF4189" s="62"/>
      <c r="AG4189" s="62"/>
      <c r="AH4189" s="62"/>
    </row>
    <row r="4190" spans="14:34">
      <c r="N4190" s="415"/>
      <c r="O4190" s="417"/>
      <c r="P4190" s="415"/>
      <c r="Q4190" s="418"/>
      <c r="R4190" s="62"/>
      <c r="S4190" s="62"/>
      <c r="T4190" s="62"/>
      <c r="U4190" s="62"/>
      <c r="V4190" s="417"/>
      <c r="W4190" s="62"/>
      <c r="X4190" s="415"/>
      <c r="Y4190" s="417"/>
      <c r="Z4190" s="415"/>
      <c r="AA4190" s="417"/>
      <c r="AB4190" s="62"/>
      <c r="AC4190" s="62"/>
      <c r="AD4190" s="62"/>
      <c r="AE4190" s="62"/>
      <c r="AF4190" s="62"/>
      <c r="AG4190" s="62"/>
      <c r="AH4190" s="62"/>
    </row>
    <row r="4191" spans="14:34">
      <c r="N4191" s="415"/>
      <c r="O4191" s="417"/>
      <c r="P4191" s="415"/>
      <c r="Q4191" s="418"/>
      <c r="R4191" s="62"/>
      <c r="S4191" s="62"/>
      <c r="T4191" s="62"/>
      <c r="U4191" s="62"/>
      <c r="V4191" s="417"/>
      <c r="W4191" s="62"/>
      <c r="X4191" s="415"/>
      <c r="Y4191" s="417"/>
      <c r="Z4191" s="415"/>
      <c r="AA4191" s="417"/>
      <c r="AB4191" s="62"/>
      <c r="AC4191" s="62"/>
      <c r="AD4191" s="62"/>
      <c r="AE4191" s="62"/>
      <c r="AF4191" s="62"/>
      <c r="AG4191" s="62"/>
      <c r="AH4191" s="62"/>
    </row>
    <row r="4192" spans="14:34">
      <c r="N4192" s="415"/>
      <c r="O4192" s="417"/>
      <c r="P4192" s="415"/>
      <c r="Q4192" s="418"/>
      <c r="R4192" s="62"/>
      <c r="S4192" s="62"/>
      <c r="T4192" s="62"/>
      <c r="U4192" s="62"/>
      <c r="V4192" s="417"/>
      <c r="W4192" s="62"/>
      <c r="X4192" s="415"/>
      <c r="Y4192" s="417"/>
      <c r="Z4192" s="415"/>
      <c r="AA4192" s="417"/>
      <c r="AB4192" s="62"/>
      <c r="AC4192" s="62"/>
      <c r="AD4192" s="62"/>
      <c r="AE4192" s="62"/>
      <c r="AF4192" s="62"/>
      <c r="AG4192" s="62"/>
      <c r="AH4192" s="62"/>
    </row>
    <row r="4193" spans="14:34">
      <c r="N4193" s="415"/>
      <c r="O4193" s="417"/>
      <c r="P4193" s="415"/>
      <c r="Q4193" s="418"/>
      <c r="R4193" s="62"/>
      <c r="S4193" s="62"/>
      <c r="T4193" s="62"/>
      <c r="U4193" s="62"/>
      <c r="V4193" s="417"/>
      <c r="W4193" s="62"/>
      <c r="X4193" s="415"/>
      <c r="Y4193" s="417"/>
      <c r="Z4193" s="415"/>
      <c r="AA4193" s="417"/>
      <c r="AB4193" s="62"/>
      <c r="AC4193" s="62"/>
      <c r="AD4193" s="62"/>
      <c r="AE4193" s="62"/>
      <c r="AF4193" s="62"/>
      <c r="AG4193" s="62"/>
      <c r="AH4193" s="62"/>
    </row>
    <row r="4194" spans="14:34">
      <c r="N4194" s="415"/>
      <c r="O4194" s="417"/>
      <c r="P4194" s="415"/>
      <c r="Q4194" s="418"/>
      <c r="R4194" s="62"/>
      <c r="S4194" s="62"/>
      <c r="T4194" s="62"/>
      <c r="U4194" s="62"/>
      <c r="V4194" s="417"/>
      <c r="W4194" s="62"/>
      <c r="X4194" s="415"/>
      <c r="Y4194" s="417"/>
      <c r="Z4194" s="415"/>
      <c r="AA4194" s="417"/>
      <c r="AB4194" s="62"/>
      <c r="AC4194" s="62"/>
      <c r="AD4194" s="62"/>
      <c r="AE4194" s="62"/>
      <c r="AF4194" s="62"/>
      <c r="AG4194" s="62"/>
      <c r="AH4194" s="62"/>
    </row>
    <row r="4195" spans="14:34">
      <c r="N4195" s="415"/>
      <c r="O4195" s="417"/>
      <c r="P4195" s="415"/>
      <c r="Q4195" s="418"/>
      <c r="R4195" s="62"/>
      <c r="S4195" s="62"/>
      <c r="T4195" s="62"/>
      <c r="U4195" s="62"/>
      <c r="V4195" s="417"/>
      <c r="W4195" s="62"/>
      <c r="X4195" s="415"/>
      <c r="Y4195" s="417"/>
      <c r="Z4195" s="415"/>
      <c r="AA4195" s="417"/>
      <c r="AB4195" s="62"/>
      <c r="AC4195" s="62"/>
      <c r="AD4195" s="62"/>
      <c r="AE4195" s="62"/>
      <c r="AF4195" s="62"/>
      <c r="AG4195" s="62"/>
      <c r="AH4195" s="62"/>
    </row>
    <row r="4196" spans="14:34">
      <c r="N4196" s="415"/>
      <c r="O4196" s="417"/>
      <c r="P4196" s="415"/>
      <c r="Q4196" s="418"/>
      <c r="R4196" s="62"/>
      <c r="S4196" s="62"/>
      <c r="T4196" s="62"/>
      <c r="U4196" s="62"/>
      <c r="V4196" s="417"/>
      <c r="W4196" s="62"/>
      <c r="X4196" s="415"/>
      <c r="Y4196" s="417"/>
      <c r="Z4196" s="415"/>
      <c r="AA4196" s="417"/>
      <c r="AB4196" s="62"/>
      <c r="AC4196" s="62"/>
      <c r="AD4196" s="62"/>
      <c r="AE4196" s="62"/>
      <c r="AF4196" s="62"/>
      <c r="AG4196" s="62"/>
      <c r="AH4196" s="62"/>
    </row>
    <row r="4197" spans="14:34">
      <c r="N4197" s="415"/>
      <c r="O4197" s="417"/>
      <c r="P4197" s="415"/>
      <c r="Q4197" s="418"/>
      <c r="R4197" s="62"/>
      <c r="S4197" s="62"/>
      <c r="T4197" s="62"/>
      <c r="U4197" s="62"/>
      <c r="V4197" s="417"/>
      <c r="W4197" s="62"/>
      <c r="X4197" s="415"/>
      <c r="Y4197" s="417"/>
      <c r="Z4197" s="415"/>
      <c r="AA4197" s="417"/>
      <c r="AB4197" s="62"/>
      <c r="AC4197" s="62"/>
      <c r="AD4197" s="62"/>
      <c r="AE4197" s="62"/>
      <c r="AF4197" s="62"/>
      <c r="AG4197" s="62"/>
      <c r="AH4197" s="62"/>
    </row>
    <row r="4198" spans="14:34">
      <c r="N4198" s="415"/>
      <c r="O4198" s="417"/>
      <c r="P4198" s="415"/>
      <c r="Q4198" s="418"/>
      <c r="R4198" s="62"/>
      <c r="S4198" s="62"/>
      <c r="T4198" s="62"/>
      <c r="U4198" s="62"/>
      <c r="V4198" s="417"/>
      <c r="W4198" s="62"/>
      <c r="X4198" s="415"/>
      <c r="Y4198" s="417"/>
      <c r="Z4198" s="415"/>
      <c r="AA4198" s="417"/>
      <c r="AB4198" s="62"/>
      <c r="AC4198" s="62"/>
      <c r="AD4198" s="62"/>
      <c r="AE4198" s="62"/>
      <c r="AF4198" s="62"/>
      <c r="AG4198" s="62"/>
      <c r="AH4198" s="62"/>
    </row>
    <row r="4199" spans="14:34">
      <c r="N4199" s="415"/>
      <c r="O4199" s="417"/>
      <c r="P4199" s="415"/>
      <c r="Q4199" s="418"/>
      <c r="R4199" s="62"/>
      <c r="S4199" s="62"/>
      <c r="T4199" s="62"/>
      <c r="U4199" s="62"/>
      <c r="V4199" s="417"/>
      <c r="W4199" s="62"/>
      <c r="X4199" s="415"/>
      <c r="Y4199" s="417"/>
      <c r="Z4199" s="415"/>
      <c r="AA4199" s="417"/>
      <c r="AB4199" s="62"/>
      <c r="AC4199" s="62"/>
      <c r="AD4199" s="62"/>
      <c r="AE4199" s="62"/>
      <c r="AF4199" s="62"/>
      <c r="AG4199" s="62"/>
      <c r="AH4199" s="62"/>
    </row>
    <row r="4200" spans="14:34">
      <c r="N4200" s="415"/>
      <c r="O4200" s="417"/>
      <c r="P4200" s="415"/>
      <c r="Q4200" s="418"/>
      <c r="R4200" s="62"/>
      <c r="S4200" s="62"/>
      <c r="T4200" s="62"/>
      <c r="U4200" s="62"/>
      <c r="V4200" s="417"/>
      <c r="W4200" s="62"/>
      <c r="X4200" s="415"/>
      <c r="Y4200" s="417"/>
      <c r="Z4200" s="415"/>
      <c r="AA4200" s="417"/>
      <c r="AB4200" s="62"/>
      <c r="AC4200" s="62"/>
      <c r="AD4200" s="62"/>
      <c r="AE4200" s="62"/>
      <c r="AF4200" s="62"/>
      <c r="AG4200" s="62"/>
      <c r="AH4200" s="62"/>
    </row>
    <row r="4201" spans="14:34">
      <c r="N4201" s="415"/>
      <c r="O4201" s="417"/>
      <c r="P4201" s="415"/>
      <c r="Q4201" s="418"/>
      <c r="R4201" s="62"/>
      <c r="S4201" s="62"/>
      <c r="T4201" s="62"/>
      <c r="U4201" s="62"/>
      <c r="V4201" s="417"/>
      <c r="W4201" s="62"/>
      <c r="X4201" s="415"/>
      <c r="Y4201" s="417"/>
      <c r="Z4201" s="415"/>
      <c r="AA4201" s="417"/>
      <c r="AB4201" s="62"/>
      <c r="AC4201" s="62"/>
      <c r="AD4201" s="62"/>
      <c r="AE4201" s="62"/>
      <c r="AF4201" s="62"/>
      <c r="AG4201" s="62"/>
      <c r="AH4201" s="62"/>
    </row>
    <row r="4202" spans="14:34">
      <c r="N4202" s="415"/>
      <c r="O4202" s="417"/>
      <c r="P4202" s="415"/>
      <c r="Q4202" s="418"/>
      <c r="R4202" s="62"/>
      <c r="S4202" s="62"/>
      <c r="T4202" s="62"/>
      <c r="U4202" s="62"/>
      <c r="V4202" s="417"/>
      <c r="W4202" s="62"/>
      <c r="X4202" s="415"/>
      <c r="Y4202" s="417"/>
      <c r="Z4202" s="415"/>
      <c r="AA4202" s="417"/>
      <c r="AB4202" s="62"/>
      <c r="AC4202" s="62"/>
      <c r="AD4202" s="62"/>
      <c r="AE4202" s="62"/>
      <c r="AF4202" s="62"/>
      <c r="AG4202" s="62"/>
      <c r="AH4202" s="62"/>
    </row>
    <row r="4203" spans="14:34">
      <c r="N4203" s="415"/>
      <c r="O4203" s="417"/>
      <c r="P4203" s="415"/>
      <c r="Q4203" s="418"/>
      <c r="R4203" s="62"/>
      <c r="S4203" s="62"/>
      <c r="T4203" s="62"/>
      <c r="U4203" s="62"/>
      <c r="V4203" s="417"/>
      <c r="W4203" s="62"/>
      <c r="X4203" s="415"/>
      <c r="Y4203" s="417"/>
      <c r="Z4203" s="415"/>
      <c r="AA4203" s="417"/>
      <c r="AB4203" s="62"/>
      <c r="AC4203" s="62"/>
      <c r="AD4203" s="62"/>
      <c r="AE4203" s="62"/>
      <c r="AF4203" s="62"/>
      <c r="AG4203" s="62"/>
      <c r="AH4203" s="62"/>
    </row>
    <row r="4204" spans="14:34">
      <c r="N4204" s="415"/>
      <c r="O4204" s="417"/>
      <c r="P4204" s="415"/>
      <c r="Q4204" s="418"/>
      <c r="R4204" s="62"/>
      <c r="S4204" s="62"/>
      <c r="T4204" s="62"/>
      <c r="U4204" s="62"/>
      <c r="V4204" s="417"/>
      <c r="W4204" s="62"/>
      <c r="X4204" s="415"/>
      <c r="Y4204" s="417"/>
      <c r="Z4204" s="415"/>
      <c r="AA4204" s="417"/>
      <c r="AB4204" s="62"/>
      <c r="AC4204" s="62"/>
      <c r="AD4204" s="62"/>
      <c r="AE4204" s="62"/>
      <c r="AF4204" s="62"/>
      <c r="AG4204" s="62"/>
      <c r="AH4204" s="62"/>
    </row>
    <row r="4205" spans="14:34">
      <c r="N4205" s="415"/>
      <c r="O4205" s="417"/>
      <c r="P4205" s="415"/>
      <c r="Q4205" s="418"/>
      <c r="R4205" s="62"/>
      <c r="S4205" s="62"/>
      <c r="T4205" s="62"/>
      <c r="U4205" s="62"/>
      <c r="V4205" s="417"/>
      <c r="W4205" s="62"/>
      <c r="X4205" s="415"/>
      <c r="Y4205" s="417"/>
      <c r="Z4205" s="415"/>
      <c r="AA4205" s="417"/>
      <c r="AB4205" s="62"/>
      <c r="AC4205" s="62"/>
      <c r="AD4205" s="62"/>
      <c r="AE4205" s="62"/>
      <c r="AF4205" s="62"/>
      <c r="AG4205" s="62"/>
      <c r="AH4205" s="62"/>
    </row>
    <row r="4206" spans="14:34">
      <c r="N4206" s="415"/>
      <c r="O4206" s="417"/>
      <c r="P4206" s="415"/>
      <c r="Q4206" s="418"/>
      <c r="R4206" s="62"/>
      <c r="S4206" s="62"/>
      <c r="T4206" s="62"/>
      <c r="U4206" s="62"/>
      <c r="V4206" s="417"/>
      <c r="W4206" s="62"/>
      <c r="X4206" s="415"/>
      <c r="Y4206" s="417"/>
      <c r="Z4206" s="415"/>
      <c r="AA4206" s="417"/>
      <c r="AB4206" s="62"/>
      <c r="AC4206" s="62"/>
      <c r="AD4206" s="62"/>
      <c r="AE4206" s="62"/>
      <c r="AF4206" s="62"/>
      <c r="AG4206" s="62"/>
      <c r="AH4206" s="62"/>
    </row>
    <row r="4207" spans="14:34">
      <c r="N4207" s="415"/>
      <c r="O4207" s="417"/>
      <c r="P4207" s="415"/>
      <c r="Q4207" s="418"/>
      <c r="R4207" s="62"/>
      <c r="S4207" s="62"/>
      <c r="T4207" s="62"/>
      <c r="U4207" s="62"/>
      <c r="V4207" s="417"/>
      <c r="W4207" s="62"/>
      <c r="X4207" s="415"/>
      <c r="Y4207" s="417"/>
      <c r="Z4207" s="415"/>
      <c r="AA4207" s="417"/>
      <c r="AB4207" s="62"/>
      <c r="AC4207" s="62"/>
      <c r="AD4207" s="62"/>
      <c r="AE4207" s="62"/>
      <c r="AF4207" s="62"/>
      <c r="AG4207" s="62"/>
      <c r="AH4207" s="62"/>
    </row>
    <row r="4208" spans="14:34">
      <c r="N4208" s="415"/>
      <c r="O4208" s="417"/>
      <c r="P4208" s="415"/>
      <c r="Q4208" s="418"/>
      <c r="R4208" s="62"/>
      <c r="S4208" s="62"/>
      <c r="T4208" s="62"/>
      <c r="U4208" s="62"/>
      <c r="V4208" s="417"/>
      <c r="W4208" s="62"/>
      <c r="X4208" s="415"/>
      <c r="Y4208" s="417"/>
      <c r="Z4208" s="415"/>
      <c r="AA4208" s="417"/>
      <c r="AB4208" s="62"/>
      <c r="AC4208" s="62"/>
      <c r="AD4208" s="62"/>
      <c r="AE4208" s="62"/>
      <c r="AF4208" s="62"/>
      <c r="AG4208" s="62"/>
      <c r="AH4208" s="62"/>
    </row>
    <row r="4209" spans="14:34">
      <c r="N4209" s="415"/>
      <c r="O4209" s="417"/>
      <c r="P4209" s="415"/>
      <c r="Q4209" s="418"/>
      <c r="R4209" s="62"/>
      <c r="S4209" s="62"/>
      <c r="T4209" s="62"/>
      <c r="U4209" s="62"/>
      <c r="V4209" s="417"/>
      <c r="W4209" s="62"/>
      <c r="X4209" s="415"/>
      <c r="Y4209" s="417"/>
      <c r="Z4209" s="415"/>
      <c r="AA4209" s="417"/>
      <c r="AB4209" s="62"/>
      <c r="AC4209" s="62"/>
      <c r="AD4209" s="62"/>
      <c r="AE4209" s="62"/>
      <c r="AF4209" s="62"/>
      <c r="AG4209" s="62"/>
      <c r="AH4209" s="62"/>
    </row>
    <row r="4210" spans="14:34">
      <c r="N4210" s="415"/>
      <c r="O4210" s="417"/>
      <c r="P4210" s="415"/>
      <c r="Q4210" s="418"/>
      <c r="R4210" s="62"/>
      <c r="S4210" s="62"/>
      <c r="T4210" s="62"/>
      <c r="U4210" s="62"/>
      <c r="V4210" s="417"/>
      <c r="W4210" s="62"/>
      <c r="X4210" s="415"/>
      <c r="Y4210" s="417"/>
      <c r="Z4210" s="415"/>
      <c r="AA4210" s="417"/>
      <c r="AB4210" s="62"/>
      <c r="AC4210" s="62"/>
      <c r="AD4210" s="62"/>
      <c r="AE4210" s="62"/>
      <c r="AF4210" s="62"/>
      <c r="AG4210" s="62"/>
      <c r="AH4210" s="62"/>
    </row>
    <row r="4211" spans="14:34">
      <c r="N4211" s="415"/>
      <c r="O4211" s="417"/>
      <c r="P4211" s="415"/>
      <c r="Q4211" s="418"/>
      <c r="R4211" s="62"/>
      <c r="S4211" s="62"/>
      <c r="T4211" s="62"/>
      <c r="U4211" s="62"/>
      <c r="V4211" s="417"/>
      <c r="W4211" s="62"/>
      <c r="X4211" s="415"/>
      <c r="Y4211" s="417"/>
      <c r="Z4211" s="415"/>
      <c r="AA4211" s="417"/>
      <c r="AB4211" s="62"/>
      <c r="AC4211" s="62"/>
      <c r="AD4211" s="62"/>
      <c r="AE4211" s="62"/>
      <c r="AF4211" s="62"/>
      <c r="AG4211" s="62"/>
      <c r="AH4211" s="62"/>
    </row>
    <row r="4212" spans="14:34">
      <c r="N4212" s="415"/>
      <c r="O4212" s="417"/>
      <c r="P4212" s="415"/>
      <c r="Q4212" s="418"/>
      <c r="R4212" s="62"/>
      <c r="S4212" s="62"/>
      <c r="T4212" s="62"/>
      <c r="U4212" s="62"/>
      <c r="V4212" s="417"/>
      <c r="W4212" s="62"/>
      <c r="X4212" s="415"/>
      <c r="Y4212" s="417"/>
      <c r="Z4212" s="415"/>
      <c r="AA4212" s="417"/>
      <c r="AB4212" s="62"/>
      <c r="AC4212" s="62"/>
      <c r="AD4212" s="62"/>
      <c r="AE4212" s="62"/>
      <c r="AF4212" s="62"/>
      <c r="AG4212" s="62"/>
      <c r="AH4212" s="62"/>
    </row>
    <row r="4213" spans="14:34">
      <c r="N4213" s="415"/>
      <c r="O4213" s="417"/>
      <c r="P4213" s="415"/>
      <c r="Q4213" s="418"/>
      <c r="R4213" s="62"/>
      <c r="S4213" s="62"/>
      <c r="T4213" s="62"/>
      <c r="U4213" s="62"/>
      <c r="V4213" s="417"/>
      <c r="W4213" s="62"/>
      <c r="X4213" s="415"/>
      <c r="Y4213" s="417"/>
      <c r="Z4213" s="415"/>
      <c r="AA4213" s="417"/>
      <c r="AB4213" s="62"/>
      <c r="AC4213" s="62"/>
      <c r="AD4213" s="62"/>
      <c r="AE4213" s="62"/>
      <c r="AF4213" s="62"/>
      <c r="AG4213" s="62"/>
      <c r="AH4213" s="62"/>
    </row>
    <row r="4214" spans="14:34">
      <c r="N4214" s="415"/>
      <c r="O4214" s="417"/>
      <c r="P4214" s="415"/>
      <c r="Q4214" s="418"/>
      <c r="R4214" s="62"/>
      <c r="S4214" s="62"/>
      <c r="T4214" s="62"/>
      <c r="U4214" s="62"/>
      <c r="V4214" s="417"/>
      <c r="W4214" s="62"/>
      <c r="X4214" s="415"/>
      <c r="Y4214" s="417"/>
      <c r="Z4214" s="415"/>
      <c r="AA4214" s="417"/>
      <c r="AB4214" s="62"/>
      <c r="AC4214" s="62"/>
      <c r="AD4214" s="62"/>
      <c r="AE4214" s="62"/>
      <c r="AF4214" s="62"/>
      <c r="AG4214" s="62"/>
      <c r="AH4214" s="62"/>
    </row>
    <row r="4215" spans="14:34">
      <c r="N4215" s="415"/>
      <c r="O4215" s="417"/>
      <c r="P4215" s="415"/>
      <c r="Q4215" s="418"/>
      <c r="R4215" s="62"/>
      <c r="S4215" s="62"/>
      <c r="T4215" s="62"/>
      <c r="U4215" s="62"/>
      <c r="V4215" s="417"/>
      <c r="W4215" s="62"/>
      <c r="X4215" s="415"/>
      <c r="Y4215" s="417"/>
      <c r="Z4215" s="415"/>
      <c r="AA4215" s="417"/>
      <c r="AB4215" s="62"/>
      <c r="AC4215" s="62"/>
      <c r="AD4215" s="62"/>
      <c r="AE4215" s="62"/>
      <c r="AF4215" s="62"/>
      <c r="AG4215" s="62"/>
      <c r="AH4215" s="62"/>
    </row>
    <row r="4216" spans="14:34">
      <c r="N4216" s="415"/>
      <c r="O4216" s="417"/>
      <c r="P4216" s="415"/>
      <c r="Q4216" s="418"/>
      <c r="R4216" s="62"/>
      <c r="S4216" s="62"/>
      <c r="T4216" s="62"/>
      <c r="U4216" s="62"/>
      <c r="V4216" s="417"/>
      <c r="W4216" s="62"/>
      <c r="X4216" s="415"/>
      <c r="Y4216" s="417"/>
      <c r="Z4216" s="415"/>
      <c r="AA4216" s="417"/>
      <c r="AB4216" s="62"/>
      <c r="AC4216" s="62"/>
      <c r="AD4216" s="62"/>
      <c r="AE4216" s="62"/>
      <c r="AF4216" s="62"/>
      <c r="AG4216" s="62"/>
      <c r="AH4216" s="62"/>
    </row>
    <row r="4217" spans="14:34">
      <c r="N4217" s="415"/>
      <c r="O4217" s="417"/>
      <c r="P4217" s="415"/>
      <c r="Q4217" s="418"/>
      <c r="R4217" s="62"/>
      <c r="S4217" s="62"/>
      <c r="T4217" s="62"/>
      <c r="U4217" s="62"/>
      <c r="V4217" s="417"/>
      <c r="W4217" s="62"/>
      <c r="X4217" s="415"/>
      <c r="Y4217" s="417"/>
      <c r="Z4217" s="415"/>
      <c r="AA4217" s="417"/>
      <c r="AB4217" s="62"/>
      <c r="AC4217" s="62"/>
      <c r="AD4217" s="62"/>
      <c r="AE4217" s="62"/>
      <c r="AF4217" s="62"/>
      <c r="AG4217" s="62"/>
      <c r="AH4217" s="62"/>
    </row>
    <row r="4218" spans="14:34">
      <c r="N4218" s="415"/>
      <c r="O4218" s="417"/>
      <c r="P4218" s="415"/>
      <c r="Q4218" s="418"/>
      <c r="R4218" s="62"/>
      <c r="S4218" s="62"/>
      <c r="T4218" s="62"/>
      <c r="U4218" s="62"/>
      <c r="V4218" s="417"/>
      <c r="W4218" s="62"/>
      <c r="X4218" s="415"/>
      <c r="Y4218" s="417"/>
      <c r="Z4218" s="415"/>
      <c r="AA4218" s="417"/>
      <c r="AB4218" s="62"/>
      <c r="AC4218" s="62"/>
      <c r="AD4218" s="62"/>
      <c r="AE4218" s="62"/>
      <c r="AF4218" s="62"/>
      <c r="AG4218" s="62"/>
      <c r="AH4218" s="62"/>
    </row>
    <row r="4219" spans="14:34">
      <c r="N4219" s="415"/>
      <c r="O4219" s="417"/>
      <c r="P4219" s="415"/>
      <c r="Q4219" s="418"/>
      <c r="R4219" s="62"/>
      <c r="S4219" s="62"/>
      <c r="T4219" s="62"/>
      <c r="U4219" s="62"/>
      <c r="V4219" s="417"/>
      <c r="W4219" s="62"/>
      <c r="X4219" s="415"/>
      <c r="Y4219" s="417"/>
      <c r="Z4219" s="415"/>
      <c r="AA4219" s="417"/>
      <c r="AB4219" s="62"/>
      <c r="AC4219" s="62"/>
      <c r="AD4219" s="62"/>
      <c r="AE4219" s="62"/>
      <c r="AF4219" s="62"/>
      <c r="AG4219" s="62"/>
      <c r="AH4219" s="62"/>
    </row>
    <row r="4220" spans="14:34">
      <c r="N4220" s="415"/>
      <c r="O4220" s="417"/>
      <c r="P4220" s="415"/>
      <c r="Q4220" s="418"/>
      <c r="R4220" s="62"/>
      <c r="S4220" s="62"/>
      <c r="T4220" s="62"/>
      <c r="U4220" s="62"/>
      <c r="V4220" s="417"/>
      <c r="W4220" s="62"/>
      <c r="X4220" s="415"/>
      <c r="Y4220" s="417"/>
      <c r="Z4220" s="415"/>
      <c r="AA4220" s="417"/>
      <c r="AB4220" s="62"/>
      <c r="AC4220" s="62"/>
      <c r="AD4220" s="62"/>
      <c r="AE4220" s="62"/>
      <c r="AF4220" s="62"/>
      <c r="AG4220" s="62"/>
      <c r="AH4220" s="62"/>
    </row>
    <row r="4221" spans="14:34">
      <c r="N4221" s="415"/>
      <c r="O4221" s="417"/>
      <c r="P4221" s="415"/>
      <c r="Q4221" s="418"/>
      <c r="R4221" s="62"/>
      <c r="S4221" s="62"/>
      <c r="T4221" s="62"/>
      <c r="U4221" s="62"/>
      <c r="V4221" s="417"/>
      <c r="W4221" s="62"/>
      <c r="X4221" s="415"/>
      <c r="Y4221" s="417"/>
      <c r="Z4221" s="415"/>
      <c r="AA4221" s="417"/>
      <c r="AB4221" s="62"/>
      <c r="AC4221" s="62"/>
      <c r="AD4221" s="62"/>
      <c r="AE4221" s="62"/>
      <c r="AF4221" s="62"/>
      <c r="AG4221" s="62"/>
      <c r="AH4221" s="62"/>
    </row>
    <row r="4222" spans="14:34">
      <c r="N4222" s="415"/>
      <c r="O4222" s="417"/>
      <c r="P4222" s="415"/>
      <c r="Q4222" s="418"/>
      <c r="R4222" s="62"/>
      <c r="S4222" s="62"/>
      <c r="T4222" s="62"/>
      <c r="U4222" s="62"/>
      <c r="V4222" s="417"/>
      <c r="W4222" s="62"/>
      <c r="X4222" s="415"/>
      <c r="Y4222" s="417"/>
      <c r="Z4222" s="415"/>
      <c r="AA4222" s="417"/>
      <c r="AB4222" s="62"/>
      <c r="AC4222" s="62"/>
      <c r="AD4222" s="62"/>
      <c r="AE4222" s="62"/>
      <c r="AF4222" s="62"/>
      <c r="AG4222" s="62"/>
      <c r="AH4222" s="62"/>
    </row>
    <row r="4223" spans="14:34">
      <c r="N4223" s="415"/>
      <c r="O4223" s="417"/>
      <c r="P4223" s="415"/>
      <c r="Q4223" s="418"/>
      <c r="R4223" s="62"/>
      <c r="S4223" s="62"/>
      <c r="T4223" s="62"/>
      <c r="U4223" s="62"/>
      <c r="V4223" s="417"/>
      <c r="W4223" s="62"/>
      <c r="X4223" s="415"/>
      <c r="Y4223" s="417"/>
      <c r="Z4223" s="415"/>
      <c r="AA4223" s="417"/>
      <c r="AB4223" s="62"/>
      <c r="AC4223" s="62"/>
      <c r="AD4223" s="62"/>
      <c r="AE4223" s="62"/>
      <c r="AF4223" s="62"/>
      <c r="AG4223" s="62"/>
      <c r="AH4223" s="62"/>
    </row>
    <row r="4224" spans="14:34">
      <c r="N4224" s="415"/>
      <c r="O4224" s="417"/>
      <c r="P4224" s="415"/>
      <c r="Q4224" s="418"/>
      <c r="R4224" s="62"/>
      <c r="S4224" s="62"/>
      <c r="T4224" s="62"/>
      <c r="U4224" s="62"/>
      <c r="V4224" s="417"/>
      <c r="W4224" s="62"/>
      <c r="X4224" s="415"/>
      <c r="Y4224" s="417"/>
      <c r="Z4224" s="415"/>
      <c r="AA4224" s="417"/>
      <c r="AB4224" s="62"/>
      <c r="AC4224" s="62"/>
      <c r="AD4224" s="62"/>
      <c r="AE4224" s="62"/>
      <c r="AF4224" s="62"/>
      <c r="AG4224" s="62"/>
      <c r="AH4224" s="62"/>
    </row>
    <row r="4225" spans="14:34">
      <c r="N4225" s="415"/>
      <c r="O4225" s="417"/>
      <c r="P4225" s="415"/>
      <c r="Q4225" s="418"/>
      <c r="R4225" s="62"/>
      <c r="S4225" s="62"/>
      <c r="T4225" s="62"/>
      <c r="U4225" s="62"/>
      <c r="V4225" s="417"/>
      <c r="W4225" s="62"/>
      <c r="X4225" s="415"/>
      <c r="Y4225" s="417"/>
      <c r="Z4225" s="415"/>
      <c r="AA4225" s="417"/>
      <c r="AB4225" s="62"/>
      <c r="AC4225" s="62"/>
      <c r="AD4225" s="62"/>
      <c r="AE4225" s="62"/>
      <c r="AF4225" s="62"/>
      <c r="AG4225" s="62"/>
      <c r="AH4225" s="62"/>
    </row>
    <row r="4226" spans="14:34">
      <c r="N4226" s="415"/>
      <c r="O4226" s="417"/>
      <c r="P4226" s="415"/>
      <c r="Q4226" s="418"/>
      <c r="R4226" s="62"/>
      <c r="S4226" s="62"/>
      <c r="T4226" s="62"/>
      <c r="U4226" s="62"/>
      <c r="V4226" s="417"/>
      <c r="W4226" s="62"/>
      <c r="X4226" s="415"/>
      <c r="Y4226" s="417"/>
      <c r="Z4226" s="415"/>
      <c r="AA4226" s="417"/>
      <c r="AB4226" s="62"/>
      <c r="AC4226" s="62"/>
      <c r="AD4226" s="62"/>
      <c r="AE4226" s="62"/>
      <c r="AF4226" s="62"/>
      <c r="AG4226" s="62"/>
      <c r="AH4226" s="62"/>
    </row>
    <row r="4227" spans="14:34">
      <c r="N4227" s="415"/>
      <c r="O4227" s="417"/>
      <c r="P4227" s="415"/>
      <c r="Q4227" s="418"/>
      <c r="R4227" s="62"/>
      <c r="S4227" s="62"/>
      <c r="T4227" s="62"/>
      <c r="U4227" s="62"/>
      <c r="V4227" s="417"/>
      <c r="W4227" s="62"/>
      <c r="X4227" s="415"/>
      <c r="Y4227" s="417"/>
      <c r="Z4227" s="415"/>
      <c r="AA4227" s="417"/>
      <c r="AB4227" s="62"/>
      <c r="AC4227" s="62"/>
      <c r="AD4227" s="62"/>
      <c r="AE4227" s="62"/>
      <c r="AF4227" s="62"/>
      <c r="AG4227" s="62"/>
      <c r="AH4227" s="62"/>
    </row>
    <row r="4228" spans="14:34">
      <c r="N4228" s="415"/>
      <c r="O4228" s="417"/>
      <c r="P4228" s="415"/>
      <c r="Q4228" s="418"/>
      <c r="R4228" s="62"/>
      <c r="S4228" s="62"/>
      <c r="T4228" s="62"/>
      <c r="U4228" s="62"/>
      <c r="V4228" s="417"/>
      <c r="W4228" s="62"/>
      <c r="X4228" s="415"/>
      <c r="Y4228" s="417"/>
      <c r="Z4228" s="415"/>
      <c r="AA4228" s="417"/>
      <c r="AB4228" s="62"/>
      <c r="AC4228" s="62"/>
      <c r="AD4228" s="62"/>
      <c r="AE4228" s="62"/>
      <c r="AF4228" s="62"/>
      <c r="AG4228" s="62"/>
      <c r="AH4228" s="62"/>
    </row>
    <row r="4229" spans="14:34">
      <c r="N4229" s="415"/>
      <c r="O4229" s="417"/>
      <c r="P4229" s="415"/>
      <c r="Q4229" s="418"/>
      <c r="R4229" s="62"/>
      <c r="S4229" s="62"/>
      <c r="T4229" s="62"/>
      <c r="U4229" s="62"/>
      <c r="V4229" s="417"/>
      <c r="W4229" s="62"/>
      <c r="X4229" s="415"/>
      <c r="Y4229" s="417"/>
      <c r="Z4229" s="415"/>
      <c r="AA4229" s="417"/>
      <c r="AB4229" s="62"/>
      <c r="AC4229" s="62"/>
      <c r="AD4229" s="62"/>
      <c r="AE4229" s="62"/>
      <c r="AF4229" s="62"/>
      <c r="AG4229" s="62"/>
      <c r="AH4229" s="62"/>
    </row>
    <row r="4230" spans="14:34">
      <c r="N4230" s="415"/>
      <c r="O4230" s="417"/>
      <c r="P4230" s="415"/>
      <c r="Q4230" s="418"/>
      <c r="R4230" s="62"/>
      <c r="S4230" s="62"/>
      <c r="T4230" s="62"/>
      <c r="U4230" s="62"/>
      <c r="V4230" s="417"/>
      <c r="W4230" s="62"/>
      <c r="X4230" s="415"/>
      <c r="Y4230" s="417"/>
      <c r="Z4230" s="415"/>
      <c r="AA4230" s="417"/>
      <c r="AB4230" s="62"/>
      <c r="AC4230" s="62"/>
      <c r="AD4230" s="62"/>
      <c r="AE4230" s="62"/>
      <c r="AF4230" s="62"/>
      <c r="AG4230" s="62"/>
      <c r="AH4230" s="62"/>
    </row>
    <row r="4231" spans="14:34">
      <c r="N4231" s="415"/>
      <c r="O4231" s="417"/>
      <c r="P4231" s="415"/>
      <c r="Q4231" s="418"/>
      <c r="R4231" s="62"/>
      <c r="S4231" s="62"/>
      <c r="T4231" s="62"/>
      <c r="U4231" s="62"/>
      <c r="V4231" s="417"/>
      <c r="W4231" s="62"/>
      <c r="X4231" s="415"/>
      <c r="Y4231" s="417"/>
      <c r="Z4231" s="415"/>
      <c r="AA4231" s="417"/>
      <c r="AB4231" s="62"/>
      <c r="AC4231" s="62"/>
      <c r="AD4231" s="62"/>
      <c r="AE4231" s="62"/>
      <c r="AF4231" s="62"/>
      <c r="AG4231" s="62"/>
      <c r="AH4231" s="62"/>
    </row>
    <row r="4232" spans="14:34">
      <c r="N4232" s="415"/>
      <c r="O4232" s="417"/>
      <c r="P4232" s="415"/>
      <c r="Q4232" s="418"/>
      <c r="R4232" s="62"/>
      <c r="S4232" s="62"/>
      <c r="T4232" s="62"/>
      <c r="U4232" s="62"/>
      <c r="V4232" s="417"/>
      <c r="W4232" s="62"/>
      <c r="X4232" s="415"/>
      <c r="Y4232" s="417"/>
      <c r="Z4232" s="415"/>
      <c r="AA4232" s="417"/>
      <c r="AB4232" s="62"/>
      <c r="AC4232" s="62"/>
      <c r="AD4232" s="62"/>
      <c r="AE4232" s="62"/>
      <c r="AF4232" s="62"/>
      <c r="AG4232" s="62"/>
      <c r="AH4232" s="62"/>
    </row>
    <row r="4233" spans="14:34">
      <c r="N4233" s="415"/>
      <c r="O4233" s="417"/>
      <c r="P4233" s="415"/>
      <c r="Q4233" s="418"/>
      <c r="R4233" s="62"/>
      <c r="S4233" s="62"/>
      <c r="T4233" s="62"/>
      <c r="U4233" s="62"/>
      <c r="V4233" s="417"/>
      <c r="W4233" s="62"/>
      <c r="X4233" s="415"/>
      <c r="Y4233" s="417"/>
      <c r="Z4233" s="415"/>
      <c r="AA4233" s="417"/>
      <c r="AB4233" s="62"/>
      <c r="AC4233" s="62"/>
      <c r="AD4233" s="62"/>
      <c r="AE4233" s="62"/>
      <c r="AF4233" s="62"/>
      <c r="AG4233" s="62"/>
      <c r="AH4233" s="62"/>
    </row>
    <row r="4234" spans="14:34">
      <c r="N4234" s="415"/>
      <c r="O4234" s="417"/>
      <c r="P4234" s="415"/>
      <c r="Q4234" s="418"/>
      <c r="R4234" s="62"/>
      <c r="S4234" s="62"/>
      <c r="T4234" s="62"/>
      <c r="U4234" s="62"/>
      <c r="V4234" s="417"/>
      <c r="W4234" s="62"/>
      <c r="X4234" s="415"/>
      <c r="Y4234" s="417"/>
      <c r="Z4234" s="415"/>
      <c r="AA4234" s="417"/>
      <c r="AB4234" s="62"/>
      <c r="AC4234" s="62"/>
      <c r="AD4234" s="62"/>
      <c r="AE4234" s="62"/>
      <c r="AF4234" s="62"/>
      <c r="AG4234" s="62"/>
      <c r="AH4234" s="62"/>
    </row>
    <row r="4235" spans="14:34">
      <c r="N4235" s="415"/>
      <c r="O4235" s="417"/>
      <c r="P4235" s="415"/>
      <c r="Q4235" s="418"/>
      <c r="R4235" s="62"/>
      <c r="S4235" s="62"/>
      <c r="T4235" s="62"/>
      <c r="U4235" s="62"/>
      <c r="V4235" s="417"/>
      <c r="W4235" s="62"/>
      <c r="X4235" s="415"/>
      <c r="Y4235" s="417"/>
      <c r="Z4235" s="415"/>
      <c r="AA4235" s="417"/>
      <c r="AB4235" s="62"/>
      <c r="AC4235" s="62"/>
      <c r="AD4235" s="62"/>
      <c r="AE4235" s="62"/>
      <c r="AF4235" s="62"/>
      <c r="AG4235" s="62"/>
      <c r="AH4235" s="62"/>
    </row>
    <row r="4236" spans="14:34">
      <c r="N4236" s="415"/>
      <c r="O4236" s="417"/>
      <c r="P4236" s="415"/>
      <c r="Q4236" s="418"/>
      <c r="R4236" s="62"/>
      <c r="S4236" s="62"/>
      <c r="T4236" s="62"/>
      <c r="U4236" s="62"/>
      <c r="V4236" s="417"/>
      <c r="W4236" s="62"/>
      <c r="X4236" s="415"/>
      <c r="Y4236" s="417"/>
      <c r="Z4236" s="415"/>
      <c r="AA4236" s="417"/>
      <c r="AB4236" s="62"/>
      <c r="AC4236" s="62"/>
      <c r="AD4236" s="62"/>
      <c r="AE4236" s="62"/>
      <c r="AF4236" s="62"/>
      <c r="AG4236" s="62"/>
      <c r="AH4236" s="62"/>
    </row>
    <row r="4237" spans="14:34">
      <c r="N4237" s="415"/>
      <c r="O4237" s="417"/>
      <c r="P4237" s="415"/>
      <c r="Q4237" s="418"/>
      <c r="R4237" s="62"/>
      <c r="S4237" s="62"/>
      <c r="T4237" s="62"/>
      <c r="U4237" s="62"/>
      <c r="V4237" s="417"/>
      <c r="W4237" s="62"/>
      <c r="X4237" s="415"/>
      <c r="Y4237" s="417"/>
      <c r="Z4237" s="415"/>
      <c r="AA4237" s="417"/>
      <c r="AB4237" s="62"/>
      <c r="AC4237" s="62"/>
      <c r="AD4237" s="62"/>
      <c r="AE4237" s="62"/>
      <c r="AF4237" s="62"/>
      <c r="AG4237" s="62"/>
      <c r="AH4237" s="62"/>
    </row>
    <row r="4238" spans="14:34">
      <c r="N4238" s="415"/>
      <c r="O4238" s="417"/>
      <c r="P4238" s="415"/>
      <c r="Q4238" s="418"/>
      <c r="R4238" s="62"/>
      <c r="S4238" s="62"/>
      <c r="T4238" s="62"/>
      <c r="U4238" s="62"/>
      <c r="V4238" s="417"/>
      <c r="W4238" s="62"/>
      <c r="X4238" s="415"/>
      <c r="Y4238" s="417"/>
      <c r="Z4238" s="415"/>
      <c r="AA4238" s="417"/>
      <c r="AB4238" s="62"/>
      <c r="AC4238" s="62"/>
      <c r="AD4238" s="62"/>
      <c r="AE4238" s="62"/>
      <c r="AF4238" s="62"/>
      <c r="AG4238" s="62"/>
      <c r="AH4238" s="62"/>
    </row>
    <row r="4239" spans="14:34">
      <c r="N4239" s="415"/>
      <c r="O4239" s="417"/>
      <c r="P4239" s="415"/>
      <c r="Q4239" s="418"/>
      <c r="R4239" s="62"/>
      <c r="S4239" s="62"/>
      <c r="T4239" s="62"/>
      <c r="U4239" s="62"/>
      <c r="V4239" s="417"/>
      <c r="W4239" s="62"/>
      <c r="X4239" s="415"/>
      <c r="Y4239" s="417"/>
      <c r="Z4239" s="415"/>
      <c r="AA4239" s="417"/>
      <c r="AB4239" s="62"/>
      <c r="AC4239" s="62"/>
      <c r="AD4239" s="62"/>
      <c r="AE4239" s="62"/>
      <c r="AF4239" s="62"/>
      <c r="AG4239" s="62"/>
      <c r="AH4239" s="62"/>
    </row>
    <row r="4240" spans="14:34">
      <c r="N4240" s="415"/>
      <c r="O4240" s="417"/>
      <c r="P4240" s="415"/>
      <c r="Q4240" s="418"/>
      <c r="R4240" s="62"/>
      <c r="S4240" s="62"/>
      <c r="T4240" s="62"/>
      <c r="U4240" s="62"/>
      <c r="V4240" s="417"/>
      <c r="W4240" s="62"/>
      <c r="X4240" s="415"/>
      <c r="Y4240" s="417"/>
      <c r="Z4240" s="415"/>
      <c r="AA4240" s="417"/>
      <c r="AB4240" s="62"/>
      <c r="AC4240" s="62"/>
      <c r="AD4240" s="62"/>
      <c r="AE4240" s="62"/>
      <c r="AF4240" s="62"/>
      <c r="AG4240" s="62"/>
      <c r="AH4240" s="62"/>
    </row>
    <row r="4241" spans="14:34">
      <c r="N4241" s="415"/>
      <c r="O4241" s="417"/>
      <c r="P4241" s="415"/>
      <c r="Q4241" s="418"/>
      <c r="R4241" s="62"/>
      <c r="S4241" s="62"/>
      <c r="T4241" s="62"/>
      <c r="U4241" s="62"/>
      <c r="V4241" s="417"/>
      <c r="W4241" s="62"/>
      <c r="X4241" s="415"/>
      <c r="Y4241" s="417"/>
      <c r="Z4241" s="415"/>
      <c r="AA4241" s="417"/>
      <c r="AB4241" s="62"/>
      <c r="AC4241" s="62"/>
      <c r="AD4241" s="62"/>
      <c r="AE4241" s="62"/>
      <c r="AF4241" s="62"/>
      <c r="AG4241" s="62"/>
      <c r="AH4241" s="62"/>
    </row>
    <row r="4242" spans="14:34">
      <c r="N4242" s="415"/>
      <c r="O4242" s="417"/>
      <c r="P4242" s="415"/>
      <c r="Q4242" s="418"/>
      <c r="R4242" s="62"/>
      <c r="S4242" s="62"/>
      <c r="T4242" s="62"/>
      <c r="U4242" s="62"/>
      <c r="V4242" s="417"/>
      <c r="W4242" s="62"/>
      <c r="X4242" s="415"/>
      <c r="Y4242" s="417"/>
      <c r="Z4242" s="415"/>
      <c r="AA4242" s="417"/>
      <c r="AB4242" s="62"/>
      <c r="AC4242" s="62"/>
      <c r="AD4242" s="62"/>
      <c r="AE4242" s="62"/>
      <c r="AF4242" s="62"/>
      <c r="AG4242" s="62"/>
      <c r="AH4242" s="62"/>
    </row>
    <row r="4243" spans="14:34">
      <c r="N4243" s="415"/>
      <c r="O4243" s="417"/>
      <c r="P4243" s="415"/>
      <c r="Q4243" s="418"/>
      <c r="R4243" s="62"/>
      <c r="S4243" s="62"/>
      <c r="T4243" s="62"/>
      <c r="U4243" s="62"/>
      <c r="V4243" s="417"/>
      <c r="W4243" s="62"/>
      <c r="X4243" s="415"/>
      <c r="Y4243" s="417"/>
      <c r="Z4243" s="415"/>
      <c r="AA4243" s="417"/>
      <c r="AB4243" s="62"/>
      <c r="AC4243" s="62"/>
      <c r="AD4243" s="62"/>
      <c r="AE4243" s="62"/>
      <c r="AF4243" s="62"/>
      <c r="AG4243" s="62"/>
      <c r="AH4243" s="62"/>
    </row>
    <row r="4244" spans="14:34">
      <c r="N4244" s="415"/>
      <c r="O4244" s="417"/>
      <c r="P4244" s="415"/>
      <c r="Q4244" s="418"/>
      <c r="R4244" s="62"/>
      <c r="S4244" s="62"/>
      <c r="T4244" s="62"/>
      <c r="U4244" s="62"/>
      <c r="V4244" s="417"/>
      <c r="W4244" s="62"/>
      <c r="X4244" s="415"/>
      <c r="Y4244" s="417"/>
      <c r="Z4244" s="415"/>
      <c r="AA4244" s="417"/>
      <c r="AB4244" s="62"/>
      <c r="AC4244" s="62"/>
      <c r="AD4244" s="62"/>
      <c r="AE4244" s="62"/>
      <c r="AF4244" s="62"/>
      <c r="AG4244" s="62"/>
      <c r="AH4244" s="62"/>
    </row>
    <row r="4245" spans="14:34">
      <c r="N4245" s="415"/>
      <c r="O4245" s="417"/>
      <c r="P4245" s="415"/>
      <c r="Q4245" s="418"/>
      <c r="R4245" s="62"/>
      <c r="S4245" s="62"/>
      <c r="T4245" s="62"/>
      <c r="U4245" s="62"/>
      <c r="V4245" s="417"/>
      <c r="W4245" s="62"/>
      <c r="X4245" s="415"/>
      <c r="Y4245" s="417"/>
      <c r="Z4245" s="415"/>
      <c r="AA4245" s="417"/>
      <c r="AB4245" s="62"/>
      <c r="AC4245" s="62"/>
      <c r="AD4245" s="62"/>
      <c r="AE4245" s="62"/>
      <c r="AF4245" s="62"/>
      <c r="AG4245" s="62"/>
      <c r="AH4245" s="62"/>
    </row>
    <row r="4246" spans="14:34">
      <c r="N4246" s="415"/>
      <c r="O4246" s="417"/>
      <c r="P4246" s="415"/>
      <c r="Q4246" s="418"/>
      <c r="R4246" s="62"/>
      <c r="S4246" s="62"/>
      <c r="T4246" s="62"/>
      <c r="U4246" s="62"/>
      <c r="V4246" s="417"/>
      <c r="W4246" s="62"/>
      <c r="X4246" s="415"/>
      <c r="Y4246" s="417"/>
      <c r="Z4246" s="415"/>
      <c r="AA4246" s="417"/>
      <c r="AB4246" s="62"/>
      <c r="AC4246" s="62"/>
      <c r="AD4246" s="62"/>
      <c r="AE4246" s="62"/>
      <c r="AF4246" s="62"/>
      <c r="AG4246" s="62"/>
      <c r="AH4246" s="62"/>
    </row>
    <row r="4247" spans="14:34">
      <c r="N4247" s="415"/>
      <c r="O4247" s="417"/>
      <c r="P4247" s="415"/>
      <c r="Q4247" s="418"/>
      <c r="R4247" s="62"/>
      <c r="S4247" s="62"/>
      <c r="T4247" s="62"/>
      <c r="U4247" s="62"/>
      <c r="V4247" s="417"/>
      <c r="W4247" s="62"/>
      <c r="X4247" s="415"/>
      <c r="Y4247" s="417"/>
      <c r="Z4247" s="415"/>
      <c r="AA4247" s="417"/>
      <c r="AB4247" s="62"/>
      <c r="AC4247" s="62"/>
      <c r="AD4247" s="62"/>
      <c r="AE4247" s="62"/>
      <c r="AF4247" s="62"/>
      <c r="AG4247" s="62"/>
      <c r="AH4247" s="62"/>
    </row>
    <row r="4248" spans="14:34">
      <c r="N4248" s="415"/>
      <c r="O4248" s="417"/>
      <c r="P4248" s="415"/>
      <c r="Q4248" s="418"/>
      <c r="R4248" s="62"/>
      <c r="S4248" s="62"/>
      <c r="T4248" s="62"/>
      <c r="U4248" s="62"/>
      <c r="V4248" s="417"/>
      <c r="W4248" s="62"/>
      <c r="X4248" s="415"/>
      <c r="Y4248" s="417"/>
      <c r="Z4248" s="415"/>
      <c r="AA4248" s="417"/>
      <c r="AB4248" s="62"/>
      <c r="AC4248" s="62"/>
      <c r="AD4248" s="62"/>
      <c r="AE4248" s="62"/>
      <c r="AF4248" s="62"/>
      <c r="AG4248" s="62"/>
      <c r="AH4248" s="62"/>
    </row>
    <row r="4249" spans="14:34">
      <c r="N4249" s="415"/>
      <c r="O4249" s="417"/>
      <c r="P4249" s="415"/>
      <c r="Q4249" s="418"/>
      <c r="R4249" s="62"/>
      <c r="S4249" s="62"/>
      <c r="T4249" s="62"/>
      <c r="U4249" s="62"/>
      <c r="V4249" s="417"/>
      <c r="W4249" s="62"/>
      <c r="X4249" s="415"/>
      <c r="Y4249" s="417"/>
      <c r="Z4249" s="415"/>
      <c r="AA4249" s="417"/>
      <c r="AB4249" s="62"/>
      <c r="AC4249" s="62"/>
      <c r="AD4249" s="62"/>
      <c r="AE4249" s="62"/>
      <c r="AF4249" s="62"/>
      <c r="AG4249" s="62"/>
      <c r="AH4249" s="62"/>
    </row>
    <row r="4250" spans="14:34">
      <c r="N4250" s="415"/>
      <c r="O4250" s="417"/>
      <c r="P4250" s="415"/>
      <c r="Q4250" s="418"/>
      <c r="R4250" s="62"/>
      <c r="S4250" s="62"/>
      <c r="T4250" s="62"/>
      <c r="U4250" s="62"/>
      <c r="V4250" s="417"/>
      <c r="W4250" s="62"/>
      <c r="X4250" s="415"/>
      <c r="Y4250" s="417"/>
      <c r="Z4250" s="415"/>
      <c r="AA4250" s="417"/>
      <c r="AB4250" s="62"/>
      <c r="AC4250" s="62"/>
      <c r="AD4250" s="62"/>
      <c r="AE4250" s="62"/>
      <c r="AF4250" s="62"/>
      <c r="AG4250" s="62"/>
      <c r="AH4250" s="62"/>
    </row>
    <row r="4251" spans="14:34">
      <c r="N4251" s="415"/>
      <c r="O4251" s="417"/>
      <c r="P4251" s="415"/>
      <c r="Q4251" s="418"/>
      <c r="R4251" s="62"/>
      <c r="S4251" s="62"/>
      <c r="T4251" s="62"/>
      <c r="U4251" s="62"/>
      <c r="V4251" s="417"/>
      <c r="W4251" s="62"/>
      <c r="X4251" s="415"/>
      <c r="Y4251" s="417"/>
      <c r="Z4251" s="415"/>
      <c r="AA4251" s="417"/>
      <c r="AB4251" s="62"/>
      <c r="AC4251" s="62"/>
      <c r="AD4251" s="62"/>
      <c r="AE4251" s="62"/>
      <c r="AF4251" s="62"/>
      <c r="AG4251" s="62"/>
      <c r="AH4251" s="62"/>
    </row>
    <row r="4252" spans="14:34">
      <c r="N4252" s="415"/>
      <c r="O4252" s="417"/>
      <c r="P4252" s="415"/>
      <c r="Q4252" s="418"/>
      <c r="R4252" s="62"/>
      <c r="S4252" s="62"/>
      <c r="T4252" s="62"/>
      <c r="U4252" s="62"/>
      <c r="V4252" s="417"/>
      <c r="W4252" s="62"/>
      <c r="X4252" s="415"/>
      <c r="Y4252" s="417"/>
      <c r="Z4252" s="415"/>
      <c r="AA4252" s="417"/>
      <c r="AB4252" s="62"/>
      <c r="AC4252" s="62"/>
      <c r="AD4252" s="62"/>
      <c r="AE4252" s="62"/>
      <c r="AF4252" s="62"/>
      <c r="AG4252" s="62"/>
      <c r="AH4252" s="62"/>
    </row>
    <row r="4253" spans="14:34">
      <c r="N4253" s="415"/>
      <c r="O4253" s="417"/>
      <c r="P4253" s="415"/>
      <c r="Q4253" s="418"/>
      <c r="R4253" s="62"/>
      <c r="S4253" s="62"/>
      <c r="T4253" s="62"/>
      <c r="U4253" s="62"/>
      <c r="V4253" s="417"/>
      <c r="W4253" s="62"/>
      <c r="X4253" s="415"/>
      <c r="Y4253" s="417"/>
      <c r="Z4253" s="415"/>
      <c r="AA4253" s="417"/>
      <c r="AB4253" s="62"/>
      <c r="AC4253" s="62"/>
      <c r="AD4253" s="62"/>
      <c r="AE4253" s="62"/>
      <c r="AF4253" s="62"/>
      <c r="AG4253" s="62"/>
      <c r="AH4253" s="62"/>
    </row>
    <row r="4254" spans="14:34">
      <c r="N4254" s="415"/>
      <c r="O4254" s="417"/>
      <c r="P4254" s="415"/>
      <c r="Q4254" s="418"/>
      <c r="R4254" s="62"/>
      <c r="S4254" s="62"/>
      <c r="T4254" s="62"/>
      <c r="U4254" s="62"/>
      <c r="V4254" s="417"/>
      <c r="W4254" s="62"/>
      <c r="X4254" s="415"/>
      <c r="Y4254" s="417"/>
      <c r="Z4254" s="415"/>
      <c r="AA4254" s="417"/>
      <c r="AB4254" s="62"/>
      <c r="AC4254" s="62"/>
      <c r="AD4254" s="62"/>
      <c r="AE4254" s="62"/>
      <c r="AF4254" s="62"/>
      <c r="AG4254" s="62"/>
      <c r="AH4254" s="62"/>
    </row>
    <row r="4255" spans="14:34">
      <c r="N4255" s="415"/>
      <c r="O4255" s="417"/>
      <c r="P4255" s="415"/>
      <c r="Q4255" s="418"/>
      <c r="R4255" s="62"/>
      <c r="S4255" s="62"/>
      <c r="T4255" s="62"/>
      <c r="U4255" s="62"/>
      <c r="V4255" s="417"/>
      <c r="W4255" s="62"/>
      <c r="X4255" s="415"/>
      <c r="Y4255" s="417"/>
      <c r="Z4255" s="415"/>
      <c r="AA4255" s="417"/>
      <c r="AB4255" s="62"/>
      <c r="AC4255" s="62"/>
      <c r="AD4255" s="62"/>
      <c r="AE4255" s="62"/>
      <c r="AF4255" s="62"/>
      <c r="AG4255" s="62"/>
      <c r="AH4255" s="62"/>
    </row>
    <row r="4256" spans="14:34">
      <c r="N4256" s="415"/>
      <c r="O4256" s="417"/>
      <c r="P4256" s="415"/>
      <c r="Q4256" s="418"/>
      <c r="R4256" s="62"/>
      <c r="S4256" s="62"/>
      <c r="T4256" s="62"/>
      <c r="U4256" s="62"/>
      <c r="V4256" s="417"/>
      <c r="W4256" s="62"/>
      <c r="X4256" s="415"/>
      <c r="Y4256" s="417"/>
      <c r="Z4256" s="415"/>
      <c r="AA4256" s="417"/>
      <c r="AB4256" s="62"/>
      <c r="AC4256" s="62"/>
      <c r="AD4256" s="62"/>
      <c r="AE4256" s="62"/>
      <c r="AF4256" s="62"/>
      <c r="AG4256" s="62"/>
      <c r="AH4256" s="62"/>
    </row>
    <row r="4257" spans="14:34">
      <c r="N4257" s="415"/>
      <c r="O4257" s="417"/>
      <c r="P4257" s="415"/>
      <c r="Q4257" s="418"/>
      <c r="R4257" s="62"/>
      <c r="S4257" s="62"/>
      <c r="T4257" s="62"/>
      <c r="U4257" s="62"/>
      <c r="V4257" s="417"/>
      <c r="W4257" s="62"/>
      <c r="X4257" s="415"/>
      <c r="Y4257" s="417"/>
      <c r="Z4257" s="415"/>
      <c r="AA4257" s="417"/>
      <c r="AB4257" s="62"/>
      <c r="AC4257" s="62"/>
      <c r="AD4257" s="62"/>
      <c r="AE4257" s="62"/>
      <c r="AF4257" s="62"/>
      <c r="AG4257" s="62"/>
      <c r="AH4257" s="62"/>
    </row>
    <row r="4258" spans="14:34">
      <c r="N4258" s="415"/>
      <c r="O4258" s="417"/>
      <c r="P4258" s="415"/>
      <c r="Q4258" s="418"/>
      <c r="R4258" s="62"/>
      <c r="S4258" s="62"/>
      <c r="T4258" s="62"/>
      <c r="U4258" s="62"/>
      <c r="V4258" s="417"/>
      <c r="W4258" s="62"/>
      <c r="X4258" s="415"/>
      <c r="Y4258" s="417"/>
      <c r="Z4258" s="415"/>
      <c r="AA4258" s="417"/>
      <c r="AB4258" s="62"/>
      <c r="AC4258" s="62"/>
      <c r="AD4258" s="62"/>
      <c r="AE4258" s="62"/>
      <c r="AF4258" s="62"/>
      <c r="AG4258" s="62"/>
      <c r="AH4258" s="62"/>
    </row>
    <row r="4259" spans="14:34">
      <c r="N4259" s="415"/>
      <c r="O4259" s="417"/>
      <c r="P4259" s="415"/>
      <c r="Q4259" s="418"/>
      <c r="R4259" s="62"/>
      <c r="S4259" s="62"/>
      <c r="T4259" s="62"/>
      <c r="U4259" s="62"/>
      <c r="V4259" s="417"/>
      <c r="W4259" s="62"/>
      <c r="X4259" s="415"/>
      <c r="Y4259" s="417"/>
      <c r="Z4259" s="415"/>
      <c r="AA4259" s="417"/>
      <c r="AB4259" s="62"/>
      <c r="AC4259" s="62"/>
      <c r="AD4259" s="62"/>
      <c r="AE4259" s="62"/>
      <c r="AF4259" s="62"/>
      <c r="AG4259" s="62"/>
      <c r="AH4259" s="62"/>
    </row>
    <row r="4260" spans="14:34">
      <c r="N4260" s="415"/>
      <c r="O4260" s="417"/>
      <c r="P4260" s="415"/>
      <c r="Q4260" s="418"/>
      <c r="R4260" s="62"/>
      <c r="S4260" s="62"/>
      <c r="T4260" s="62"/>
      <c r="U4260" s="62"/>
      <c r="V4260" s="417"/>
      <c r="W4260" s="62"/>
      <c r="X4260" s="415"/>
      <c r="Y4260" s="417"/>
      <c r="Z4260" s="415"/>
      <c r="AA4260" s="417"/>
      <c r="AB4260" s="62"/>
      <c r="AC4260" s="62"/>
      <c r="AD4260" s="62"/>
      <c r="AE4260" s="62"/>
      <c r="AF4260" s="62"/>
      <c r="AG4260" s="62"/>
      <c r="AH4260" s="62"/>
    </row>
    <row r="4261" spans="14:34">
      <c r="N4261" s="415"/>
      <c r="O4261" s="417"/>
      <c r="P4261" s="415"/>
      <c r="Q4261" s="418"/>
      <c r="R4261" s="62"/>
      <c r="S4261" s="62"/>
      <c r="T4261" s="62"/>
      <c r="U4261" s="62"/>
      <c r="V4261" s="417"/>
      <c r="W4261" s="62"/>
      <c r="X4261" s="415"/>
      <c r="Y4261" s="417"/>
      <c r="Z4261" s="415"/>
      <c r="AA4261" s="417"/>
      <c r="AB4261" s="62"/>
      <c r="AC4261" s="62"/>
      <c r="AD4261" s="62"/>
      <c r="AE4261" s="62"/>
      <c r="AF4261" s="62"/>
      <c r="AG4261" s="62"/>
      <c r="AH4261" s="62"/>
    </row>
    <row r="4262" spans="14:34">
      <c r="N4262" s="415"/>
      <c r="O4262" s="417"/>
      <c r="P4262" s="415"/>
      <c r="Q4262" s="418"/>
      <c r="R4262" s="62"/>
      <c r="S4262" s="62"/>
      <c r="T4262" s="62"/>
      <c r="U4262" s="62"/>
      <c r="V4262" s="417"/>
      <c r="W4262" s="62"/>
      <c r="X4262" s="415"/>
      <c r="Y4262" s="417"/>
      <c r="Z4262" s="415"/>
      <c r="AA4262" s="417"/>
      <c r="AB4262" s="62"/>
      <c r="AC4262" s="62"/>
      <c r="AD4262" s="62"/>
      <c r="AE4262" s="62"/>
      <c r="AF4262" s="62"/>
      <c r="AG4262" s="62"/>
      <c r="AH4262" s="62"/>
    </row>
    <row r="4263" spans="14:34">
      <c r="N4263" s="415"/>
      <c r="O4263" s="417"/>
      <c r="P4263" s="415"/>
      <c r="Q4263" s="418"/>
      <c r="R4263" s="62"/>
      <c r="S4263" s="62"/>
      <c r="T4263" s="62"/>
      <c r="U4263" s="62"/>
      <c r="V4263" s="417"/>
      <c r="W4263" s="62"/>
      <c r="X4263" s="415"/>
      <c r="Y4263" s="417"/>
      <c r="Z4263" s="415"/>
      <c r="AA4263" s="417"/>
      <c r="AB4263" s="62"/>
      <c r="AC4263" s="62"/>
      <c r="AD4263" s="62"/>
      <c r="AE4263" s="62"/>
      <c r="AF4263" s="62"/>
      <c r="AG4263" s="62"/>
      <c r="AH4263" s="62"/>
    </row>
    <row r="4264" spans="14:34">
      <c r="N4264" s="415"/>
      <c r="O4264" s="417"/>
      <c r="P4264" s="415"/>
      <c r="Q4264" s="418"/>
      <c r="R4264" s="62"/>
      <c r="S4264" s="62"/>
      <c r="T4264" s="62"/>
      <c r="U4264" s="62"/>
      <c r="V4264" s="417"/>
      <c r="W4264" s="62"/>
      <c r="X4264" s="415"/>
      <c r="Y4264" s="417"/>
      <c r="Z4264" s="415"/>
      <c r="AA4264" s="417"/>
      <c r="AB4264" s="62"/>
      <c r="AC4264" s="62"/>
      <c r="AD4264" s="62"/>
      <c r="AE4264" s="62"/>
      <c r="AF4264" s="62"/>
      <c r="AG4264" s="62"/>
      <c r="AH4264" s="62"/>
    </row>
    <row r="4265" spans="14:34">
      <c r="N4265" s="415"/>
      <c r="O4265" s="417"/>
      <c r="P4265" s="415"/>
      <c r="Q4265" s="418"/>
      <c r="R4265" s="62"/>
      <c r="S4265" s="62"/>
      <c r="T4265" s="62"/>
      <c r="U4265" s="62"/>
      <c r="V4265" s="417"/>
      <c r="W4265" s="62"/>
      <c r="X4265" s="415"/>
      <c r="Y4265" s="417"/>
      <c r="Z4265" s="415"/>
      <c r="AA4265" s="417"/>
      <c r="AB4265" s="62"/>
      <c r="AC4265" s="62"/>
      <c r="AD4265" s="62"/>
      <c r="AE4265" s="62"/>
      <c r="AF4265" s="62"/>
      <c r="AG4265" s="62"/>
      <c r="AH4265" s="62"/>
    </row>
    <row r="4266" spans="14:34">
      <c r="N4266" s="415"/>
      <c r="O4266" s="417"/>
      <c r="P4266" s="415"/>
      <c r="Q4266" s="418"/>
      <c r="R4266" s="62"/>
      <c r="S4266" s="62"/>
      <c r="T4266" s="62"/>
      <c r="U4266" s="62"/>
      <c r="V4266" s="417"/>
      <c r="W4266" s="62"/>
      <c r="X4266" s="415"/>
      <c r="Y4266" s="417"/>
      <c r="Z4266" s="415"/>
      <c r="AA4266" s="417"/>
      <c r="AB4266" s="62"/>
      <c r="AC4266" s="62"/>
      <c r="AD4266" s="62"/>
      <c r="AE4266" s="62"/>
      <c r="AF4266" s="62"/>
      <c r="AG4266" s="62"/>
      <c r="AH4266" s="62"/>
    </row>
    <row r="4267" spans="14:34">
      <c r="N4267" s="415"/>
      <c r="O4267" s="417"/>
      <c r="P4267" s="415"/>
      <c r="Q4267" s="418"/>
      <c r="R4267" s="62"/>
      <c r="S4267" s="62"/>
      <c r="T4267" s="62"/>
      <c r="U4267" s="62"/>
      <c r="V4267" s="417"/>
      <c r="W4267" s="62"/>
      <c r="X4267" s="415"/>
      <c r="Y4267" s="417"/>
      <c r="Z4267" s="415"/>
      <c r="AA4267" s="417"/>
      <c r="AB4267" s="62"/>
      <c r="AC4267" s="62"/>
      <c r="AD4267" s="62"/>
      <c r="AE4267" s="62"/>
      <c r="AF4267" s="62"/>
      <c r="AG4267" s="62"/>
      <c r="AH4267" s="62"/>
    </row>
    <row r="4268" spans="14:34">
      <c r="N4268" s="415"/>
      <c r="O4268" s="417"/>
      <c r="P4268" s="415"/>
      <c r="Q4268" s="418"/>
      <c r="R4268" s="62"/>
      <c r="S4268" s="62"/>
      <c r="T4268" s="62"/>
      <c r="U4268" s="62"/>
      <c r="V4268" s="417"/>
      <c r="W4268" s="62"/>
      <c r="X4268" s="415"/>
      <c r="Y4268" s="417"/>
      <c r="Z4268" s="415"/>
      <c r="AA4268" s="417"/>
      <c r="AB4268" s="62"/>
      <c r="AC4268" s="62"/>
      <c r="AD4268" s="62"/>
      <c r="AE4268" s="62"/>
      <c r="AF4268" s="62"/>
      <c r="AG4268" s="62"/>
      <c r="AH4268" s="62"/>
    </row>
    <row r="4269" spans="14:34">
      <c r="N4269" s="415"/>
      <c r="O4269" s="417"/>
      <c r="P4269" s="415"/>
      <c r="Q4269" s="418"/>
      <c r="R4269" s="62"/>
      <c r="S4269" s="62"/>
      <c r="T4269" s="62"/>
      <c r="U4269" s="62"/>
      <c r="V4269" s="417"/>
      <c r="W4269" s="62"/>
      <c r="X4269" s="415"/>
      <c r="Y4269" s="417"/>
      <c r="Z4269" s="415"/>
      <c r="AA4269" s="417"/>
      <c r="AB4269" s="62"/>
      <c r="AC4269" s="62"/>
      <c r="AD4269" s="62"/>
      <c r="AE4269" s="62"/>
      <c r="AF4269" s="62"/>
      <c r="AG4269" s="62"/>
      <c r="AH4269" s="62"/>
    </row>
    <row r="4270" spans="14:34">
      <c r="N4270" s="415"/>
      <c r="O4270" s="417"/>
      <c r="P4270" s="415"/>
      <c r="Q4270" s="418"/>
      <c r="R4270" s="62"/>
      <c r="S4270" s="62"/>
      <c r="T4270" s="62"/>
      <c r="U4270" s="62"/>
      <c r="V4270" s="417"/>
      <c r="W4270" s="62"/>
      <c r="X4270" s="415"/>
      <c r="Y4270" s="417"/>
      <c r="Z4270" s="415"/>
      <c r="AA4270" s="417"/>
      <c r="AB4270" s="62"/>
      <c r="AC4270" s="62"/>
      <c r="AD4270" s="62"/>
      <c r="AE4270" s="62"/>
      <c r="AF4270" s="62"/>
      <c r="AG4270" s="62"/>
      <c r="AH4270" s="62"/>
    </row>
    <row r="4271" spans="14:34">
      <c r="N4271" s="415"/>
      <c r="O4271" s="417"/>
      <c r="P4271" s="415"/>
      <c r="Q4271" s="418"/>
      <c r="R4271" s="62"/>
      <c r="S4271" s="62"/>
      <c r="T4271" s="62"/>
      <c r="U4271" s="62"/>
      <c r="V4271" s="417"/>
      <c r="W4271" s="62"/>
      <c r="X4271" s="415"/>
      <c r="Y4271" s="417"/>
      <c r="Z4271" s="415"/>
      <c r="AA4271" s="417"/>
      <c r="AB4271" s="62"/>
      <c r="AC4271" s="62"/>
      <c r="AD4271" s="62"/>
      <c r="AE4271" s="62"/>
      <c r="AF4271" s="62"/>
      <c r="AG4271" s="62"/>
      <c r="AH4271" s="62"/>
    </row>
    <row r="4272" spans="14:34">
      <c r="N4272" s="415"/>
      <c r="O4272" s="417"/>
      <c r="P4272" s="415"/>
      <c r="Q4272" s="418"/>
      <c r="R4272" s="62"/>
      <c r="S4272" s="62"/>
      <c r="T4272" s="62"/>
      <c r="U4272" s="62"/>
      <c r="V4272" s="417"/>
      <c r="W4272" s="62"/>
      <c r="X4272" s="415"/>
      <c r="Y4272" s="417"/>
      <c r="Z4272" s="415"/>
      <c r="AA4272" s="417"/>
      <c r="AB4272" s="62"/>
      <c r="AC4272" s="62"/>
      <c r="AD4272" s="62"/>
      <c r="AE4272" s="62"/>
      <c r="AF4272" s="62"/>
      <c r="AG4272" s="62"/>
      <c r="AH4272" s="62"/>
    </row>
    <row r="4273" spans="14:34">
      <c r="N4273" s="415"/>
      <c r="O4273" s="417"/>
      <c r="P4273" s="415"/>
      <c r="Q4273" s="418"/>
      <c r="R4273" s="62"/>
      <c r="S4273" s="62"/>
      <c r="T4273" s="62"/>
      <c r="U4273" s="62"/>
      <c r="V4273" s="417"/>
      <c r="W4273" s="62"/>
      <c r="X4273" s="415"/>
      <c r="Y4273" s="417"/>
      <c r="Z4273" s="415"/>
      <c r="AA4273" s="417"/>
      <c r="AB4273" s="62"/>
      <c r="AC4273" s="62"/>
      <c r="AD4273" s="62"/>
      <c r="AE4273" s="62"/>
      <c r="AF4273" s="62"/>
      <c r="AG4273" s="62"/>
      <c r="AH4273" s="62"/>
    </row>
    <row r="4274" spans="14:34">
      <c r="N4274" s="415"/>
      <c r="O4274" s="417"/>
      <c r="P4274" s="415"/>
      <c r="Q4274" s="418"/>
      <c r="R4274" s="62"/>
      <c r="S4274" s="62"/>
      <c r="T4274" s="62"/>
      <c r="U4274" s="62"/>
      <c r="V4274" s="417"/>
      <c r="W4274" s="62"/>
      <c r="X4274" s="415"/>
      <c r="Y4274" s="417"/>
      <c r="Z4274" s="415"/>
      <c r="AA4274" s="417"/>
      <c r="AB4274" s="62"/>
      <c r="AC4274" s="62"/>
      <c r="AD4274" s="62"/>
      <c r="AE4274" s="62"/>
      <c r="AF4274" s="62"/>
      <c r="AG4274" s="62"/>
      <c r="AH4274" s="62"/>
    </row>
    <row r="4275" spans="14:34">
      <c r="N4275" s="415"/>
      <c r="O4275" s="417"/>
      <c r="P4275" s="415"/>
      <c r="Q4275" s="418"/>
      <c r="R4275" s="62"/>
      <c r="S4275" s="62"/>
      <c r="T4275" s="62"/>
      <c r="U4275" s="62"/>
      <c r="V4275" s="417"/>
      <c r="W4275" s="62"/>
      <c r="X4275" s="415"/>
      <c r="Y4275" s="417"/>
      <c r="Z4275" s="415"/>
      <c r="AA4275" s="417"/>
      <c r="AB4275" s="62"/>
      <c r="AC4275" s="62"/>
      <c r="AD4275" s="62"/>
      <c r="AE4275" s="62"/>
      <c r="AF4275" s="62"/>
      <c r="AG4275" s="62"/>
      <c r="AH4275" s="62"/>
    </row>
    <row r="4276" spans="14:34">
      <c r="N4276" s="415"/>
      <c r="O4276" s="417"/>
      <c r="P4276" s="415"/>
      <c r="Q4276" s="418"/>
      <c r="R4276" s="62"/>
      <c r="S4276" s="62"/>
      <c r="T4276" s="62"/>
      <c r="U4276" s="62"/>
      <c r="V4276" s="417"/>
      <c r="W4276" s="62"/>
      <c r="X4276" s="415"/>
      <c r="Y4276" s="417"/>
      <c r="Z4276" s="415"/>
      <c r="AA4276" s="417"/>
      <c r="AB4276" s="62"/>
      <c r="AC4276" s="62"/>
      <c r="AD4276" s="62"/>
      <c r="AE4276" s="62"/>
      <c r="AF4276" s="62"/>
      <c r="AG4276" s="62"/>
      <c r="AH4276" s="62"/>
    </row>
    <row r="4277" spans="14:34">
      <c r="N4277" s="415"/>
      <c r="O4277" s="417"/>
      <c r="P4277" s="415"/>
      <c r="Q4277" s="418"/>
      <c r="R4277" s="62"/>
      <c r="S4277" s="62"/>
      <c r="T4277" s="62"/>
      <c r="U4277" s="62"/>
      <c r="V4277" s="417"/>
      <c r="W4277" s="62"/>
      <c r="X4277" s="415"/>
      <c r="Y4277" s="417"/>
      <c r="Z4277" s="415"/>
      <c r="AA4277" s="417"/>
      <c r="AB4277" s="62"/>
      <c r="AC4277" s="62"/>
      <c r="AD4277" s="62"/>
      <c r="AE4277" s="62"/>
      <c r="AF4277" s="62"/>
      <c r="AG4277" s="62"/>
      <c r="AH4277" s="62"/>
    </row>
    <row r="4278" spans="14:34">
      <c r="N4278" s="415"/>
      <c r="O4278" s="417"/>
      <c r="P4278" s="415"/>
      <c r="Q4278" s="418"/>
      <c r="R4278" s="62"/>
      <c r="S4278" s="62"/>
      <c r="T4278" s="62"/>
      <c r="U4278" s="62"/>
      <c r="V4278" s="417"/>
      <c r="W4278" s="62"/>
      <c r="X4278" s="415"/>
      <c r="Y4278" s="417"/>
      <c r="Z4278" s="415"/>
      <c r="AA4278" s="417"/>
      <c r="AB4278" s="62"/>
      <c r="AC4278" s="62"/>
      <c r="AD4278" s="62"/>
      <c r="AE4278" s="62"/>
      <c r="AF4278" s="62"/>
      <c r="AG4278" s="62"/>
      <c r="AH4278" s="62"/>
    </row>
    <row r="4279" spans="14:34">
      <c r="N4279" s="415"/>
      <c r="O4279" s="417"/>
      <c r="P4279" s="415"/>
      <c r="Q4279" s="418"/>
      <c r="R4279" s="62"/>
      <c r="S4279" s="62"/>
      <c r="T4279" s="62"/>
      <c r="U4279" s="62"/>
      <c r="V4279" s="417"/>
      <c r="W4279" s="62"/>
      <c r="X4279" s="415"/>
      <c r="Y4279" s="417"/>
      <c r="Z4279" s="415"/>
      <c r="AA4279" s="417"/>
      <c r="AB4279" s="62"/>
      <c r="AC4279" s="62"/>
      <c r="AD4279" s="62"/>
      <c r="AE4279" s="62"/>
      <c r="AF4279" s="62"/>
      <c r="AG4279" s="62"/>
      <c r="AH4279" s="62"/>
    </row>
    <row r="4280" spans="14:34">
      <c r="N4280" s="415"/>
      <c r="O4280" s="417"/>
      <c r="P4280" s="415"/>
      <c r="Q4280" s="418"/>
      <c r="R4280" s="62"/>
      <c r="S4280" s="62"/>
      <c r="T4280" s="62"/>
      <c r="U4280" s="62"/>
      <c r="V4280" s="417"/>
      <c r="W4280" s="62"/>
      <c r="X4280" s="415"/>
      <c r="Y4280" s="417"/>
      <c r="Z4280" s="415"/>
      <c r="AA4280" s="417"/>
      <c r="AB4280" s="62"/>
      <c r="AC4280" s="62"/>
      <c r="AD4280" s="62"/>
      <c r="AE4280" s="62"/>
      <c r="AF4280" s="62"/>
      <c r="AG4280" s="62"/>
      <c r="AH4280" s="62"/>
    </row>
    <row r="4281" spans="14:34">
      <c r="N4281" s="415"/>
      <c r="O4281" s="417"/>
      <c r="P4281" s="415"/>
      <c r="Q4281" s="418"/>
      <c r="R4281" s="62"/>
      <c r="S4281" s="62"/>
      <c r="T4281" s="62"/>
      <c r="U4281" s="62"/>
      <c r="V4281" s="417"/>
      <c r="W4281" s="62"/>
      <c r="X4281" s="415"/>
      <c r="Y4281" s="417"/>
      <c r="Z4281" s="415"/>
      <c r="AA4281" s="417"/>
      <c r="AB4281" s="62"/>
      <c r="AC4281" s="62"/>
      <c r="AD4281" s="62"/>
      <c r="AE4281" s="62"/>
      <c r="AF4281" s="62"/>
      <c r="AG4281" s="62"/>
      <c r="AH4281" s="62"/>
    </row>
    <row r="4282" spans="14:34">
      <c r="N4282" s="415"/>
      <c r="O4282" s="417"/>
      <c r="P4282" s="415"/>
      <c r="Q4282" s="418"/>
      <c r="R4282" s="62"/>
      <c r="S4282" s="62"/>
      <c r="T4282" s="62"/>
      <c r="U4282" s="62"/>
      <c r="V4282" s="417"/>
      <c r="W4282" s="62"/>
      <c r="X4282" s="415"/>
      <c r="Y4282" s="417"/>
      <c r="Z4282" s="415"/>
      <c r="AA4282" s="417"/>
      <c r="AB4282" s="62"/>
      <c r="AC4282" s="62"/>
      <c r="AD4282" s="62"/>
      <c r="AE4282" s="62"/>
      <c r="AF4282" s="62"/>
      <c r="AG4282" s="62"/>
      <c r="AH4282" s="62"/>
    </row>
    <row r="4283" spans="14:34">
      <c r="N4283" s="415"/>
      <c r="O4283" s="417"/>
      <c r="P4283" s="415"/>
      <c r="Q4283" s="418"/>
      <c r="R4283" s="62"/>
      <c r="S4283" s="62"/>
      <c r="T4283" s="62"/>
      <c r="U4283" s="62"/>
      <c r="V4283" s="417"/>
      <c r="W4283" s="62"/>
      <c r="X4283" s="415"/>
      <c r="Y4283" s="417"/>
      <c r="Z4283" s="415"/>
      <c r="AA4283" s="417"/>
      <c r="AB4283" s="62"/>
      <c r="AC4283" s="62"/>
      <c r="AD4283" s="62"/>
      <c r="AE4283" s="62"/>
      <c r="AF4283" s="62"/>
      <c r="AG4283" s="62"/>
      <c r="AH4283" s="62"/>
    </row>
    <row r="4284" spans="14:34">
      <c r="N4284" s="415"/>
      <c r="O4284" s="417"/>
      <c r="P4284" s="415"/>
      <c r="Q4284" s="418"/>
      <c r="R4284" s="62"/>
      <c r="S4284" s="62"/>
      <c r="T4284" s="62"/>
      <c r="U4284" s="62"/>
      <c r="V4284" s="417"/>
      <c r="W4284" s="62"/>
      <c r="X4284" s="415"/>
      <c r="Y4284" s="417"/>
      <c r="Z4284" s="415"/>
      <c r="AA4284" s="417"/>
      <c r="AB4284" s="62"/>
      <c r="AC4284" s="62"/>
      <c r="AD4284" s="62"/>
      <c r="AE4284" s="62"/>
      <c r="AF4284" s="62"/>
      <c r="AG4284" s="62"/>
      <c r="AH4284" s="62"/>
    </row>
    <row r="4285" spans="14:34">
      <c r="N4285" s="415"/>
      <c r="O4285" s="417"/>
      <c r="P4285" s="415"/>
      <c r="Q4285" s="418"/>
      <c r="R4285" s="62"/>
      <c r="S4285" s="62"/>
      <c r="T4285" s="62"/>
      <c r="U4285" s="62"/>
      <c r="V4285" s="417"/>
      <c r="W4285" s="62"/>
      <c r="X4285" s="415"/>
      <c r="Y4285" s="417"/>
      <c r="Z4285" s="415"/>
      <c r="AA4285" s="417"/>
      <c r="AB4285" s="62"/>
      <c r="AC4285" s="62"/>
      <c r="AD4285" s="62"/>
      <c r="AE4285" s="62"/>
      <c r="AF4285" s="62"/>
      <c r="AG4285" s="62"/>
      <c r="AH4285" s="62"/>
    </row>
    <row r="4286" spans="14:34">
      <c r="N4286" s="415"/>
      <c r="O4286" s="417"/>
      <c r="P4286" s="415"/>
      <c r="Q4286" s="418"/>
      <c r="R4286" s="62"/>
      <c r="S4286" s="62"/>
      <c r="T4286" s="62"/>
      <c r="U4286" s="62"/>
      <c r="V4286" s="417"/>
      <c r="W4286" s="62"/>
      <c r="X4286" s="415"/>
      <c r="Y4286" s="417"/>
      <c r="Z4286" s="415"/>
      <c r="AA4286" s="417"/>
      <c r="AB4286" s="62"/>
      <c r="AC4286" s="62"/>
      <c r="AD4286" s="62"/>
      <c r="AE4286" s="62"/>
      <c r="AF4286" s="62"/>
      <c r="AG4286" s="62"/>
      <c r="AH4286" s="62"/>
    </row>
    <row r="4287" spans="14:34">
      <c r="N4287" s="415"/>
      <c r="O4287" s="417"/>
      <c r="P4287" s="415"/>
      <c r="Q4287" s="418"/>
      <c r="R4287" s="62"/>
      <c r="S4287" s="62"/>
      <c r="T4287" s="62"/>
      <c r="U4287" s="62"/>
      <c r="V4287" s="417"/>
      <c r="W4287" s="62"/>
      <c r="X4287" s="415"/>
      <c r="Y4287" s="417"/>
      <c r="Z4287" s="415"/>
      <c r="AA4287" s="417"/>
      <c r="AB4287" s="62"/>
      <c r="AC4287" s="62"/>
      <c r="AD4287" s="62"/>
      <c r="AE4287" s="62"/>
      <c r="AF4287" s="62"/>
      <c r="AG4287" s="62"/>
      <c r="AH4287" s="62"/>
    </row>
    <row r="4288" spans="14:34">
      <c r="N4288" s="415"/>
      <c r="O4288" s="417"/>
      <c r="P4288" s="415"/>
      <c r="Q4288" s="418"/>
      <c r="R4288" s="62"/>
      <c r="S4288" s="62"/>
      <c r="T4288" s="62"/>
      <c r="U4288" s="62"/>
      <c r="V4288" s="417"/>
      <c r="W4288" s="62"/>
      <c r="X4288" s="415"/>
      <c r="Y4288" s="417"/>
      <c r="Z4288" s="415"/>
      <c r="AA4288" s="417"/>
      <c r="AB4288" s="62"/>
      <c r="AC4288" s="62"/>
      <c r="AD4288" s="62"/>
      <c r="AE4288" s="62"/>
      <c r="AF4288" s="62"/>
      <c r="AG4288" s="62"/>
      <c r="AH4288" s="62"/>
    </row>
    <row r="4289" spans="14:34">
      <c r="N4289" s="415"/>
      <c r="O4289" s="417"/>
      <c r="P4289" s="415"/>
      <c r="Q4289" s="418"/>
      <c r="R4289" s="62"/>
      <c r="S4289" s="62"/>
      <c r="T4289" s="62"/>
      <c r="U4289" s="62"/>
      <c r="V4289" s="417"/>
      <c r="W4289" s="62"/>
      <c r="X4289" s="415"/>
      <c r="Y4289" s="417"/>
      <c r="Z4289" s="415"/>
      <c r="AA4289" s="417"/>
      <c r="AB4289" s="62"/>
      <c r="AC4289" s="62"/>
      <c r="AD4289" s="62"/>
      <c r="AE4289" s="62"/>
      <c r="AF4289" s="62"/>
      <c r="AG4289" s="62"/>
      <c r="AH4289" s="62"/>
    </row>
    <row r="4290" spans="14:34">
      <c r="N4290" s="415"/>
      <c r="O4290" s="417"/>
      <c r="P4290" s="415"/>
      <c r="Q4290" s="418"/>
      <c r="R4290" s="62"/>
      <c r="S4290" s="62"/>
      <c r="T4290" s="62"/>
      <c r="U4290" s="62"/>
      <c r="V4290" s="417"/>
      <c r="W4290" s="62"/>
      <c r="X4290" s="415"/>
      <c r="Y4290" s="417"/>
      <c r="Z4290" s="415"/>
      <c r="AA4290" s="417"/>
      <c r="AB4290" s="62"/>
      <c r="AC4290" s="62"/>
      <c r="AD4290" s="62"/>
      <c r="AE4290" s="62"/>
      <c r="AF4290" s="62"/>
      <c r="AG4290" s="62"/>
      <c r="AH4290" s="62"/>
    </row>
    <row r="4291" spans="14:34">
      <c r="N4291" s="415"/>
      <c r="O4291" s="417"/>
      <c r="P4291" s="415"/>
      <c r="Q4291" s="418"/>
      <c r="R4291" s="62"/>
      <c r="S4291" s="62"/>
      <c r="T4291" s="62"/>
      <c r="U4291" s="62"/>
      <c r="V4291" s="417"/>
      <c r="W4291" s="62"/>
      <c r="X4291" s="415"/>
      <c r="Y4291" s="417"/>
      <c r="Z4291" s="415"/>
      <c r="AA4291" s="417"/>
      <c r="AB4291" s="62"/>
      <c r="AC4291" s="62"/>
      <c r="AD4291" s="62"/>
      <c r="AE4291" s="62"/>
      <c r="AF4291" s="62"/>
      <c r="AG4291" s="62"/>
      <c r="AH4291" s="62"/>
    </row>
    <row r="4292" spans="14:34">
      <c r="N4292" s="415"/>
      <c r="O4292" s="417"/>
      <c r="P4292" s="415"/>
      <c r="Q4292" s="418"/>
      <c r="R4292" s="62"/>
      <c r="S4292" s="62"/>
      <c r="T4292" s="62"/>
      <c r="U4292" s="62"/>
      <c r="V4292" s="417"/>
      <c r="W4292" s="62"/>
      <c r="X4292" s="415"/>
      <c r="Y4292" s="417"/>
      <c r="Z4292" s="415"/>
      <c r="AA4292" s="417"/>
      <c r="AB4292" s="62"/>
      <c r="AC4292" s="62"/>
      <c r="AD4292" s="62"/>
      <c r="AE4292" s="62"/>
      <c r="AF4292" s="62"/>
      <c r="AG4292" s="62"/>
      <c r="AH4292" s="62"/>
    </row>
    <row r="4293" spans="14:34">
      <c r="N4293" s="415"/>
      <c r="O4293" s="417"/>
      <c r="P4293" s="415"/>
      <c r="Q4293" s="418"/>
      <c r="R4293" s="62"/>
      <c r="S4293" s="62"/>
      <c r="T4293" s="62"/>
      <c r="U4293" s="62"/>
      <c r="V4293" s="417"/>
      <c r="W4293" s="62"/>
      <c r="X4293" s="415"/>
      <c r="Y4293" s="417"/>
      <c r="Z4293" s="415"/>
      <c r="AA4293" s="417"/>
      <c r="AB4293" s="62"/>
      <c r="AC4293" s="62"/>
      <c r="AD4293" s="62"/>
      <c r="AE4293" s="62"/>
      <c r="AF4293" s="62"/>
      <c r="AG4293" s="62"/>
      <c r="AH4293" s="62"/>
    </row>
    <row r="4294" spans="14:34">
      <c r="N4294" s="415"/>
      <c r="O4294" s="417"/>
      <c r="P4294" s="415"/>
      <c r="Q4294" s="418"/>
      <c r="R4294" s="62"/>
      <c r="S4294" s="62"/>
      <c r="T4294" s="62"/>
      <c r="U4294" s="62"/>
      <c r="V4294" s="417"/>
      <c r="W4294" s="62"/>
      <c r="X4294" s="415"/>
      <c r="Y4294" s="417"/>
      <c r="Z4294" s="415"/>
      <c r="AA4294" s="417"/>
      <c r="AB4294" s="62"/>
      <c r="AC4294" s="62"/>
      <c r="AD4294" s="62"/>
      <c r="AE4294" s="62"/>
      <c r="AF4294" s="62"/>
      <c r="AG4294" s="62"/>
      <c r="AH4294" s="62"/>
    </row>
    <row r="4295" spans="14:34">
      <c r="N4295" s="415"/>
      <c r="O4295" s="417"/>
      <c r="P4295" s="415"/>
      <c r="Q4295" s="418"/>
      <c r="R4295" s="62"/>
      <c r="S4295" s="62"/>
      <c r="T4295" s="62"/>
      <c r="U4295" s="62"/>
      <c r="V4295" s="417"/>
      <c r="W4295" s="62"/>
      <c r="X4295" s="415"/>
      <c r="Y4295" s="417"/>
      <c r="Z4295" s="415"/>
      <c r="AA4295" s="417"/>
      <c r="AB4295" s="62"/>
      <c r="AC4295" s="62"/>
      <c r="AD4295" s="62"/>
      <c r="AE4295" s="62"/>
      <c r="AF4295" s="62"/>
      <c r="AG4295" s="62"/>
      <c r="AH4295" s="62"/>
    </row>
    <row r="4296" spans="14:34">
      <c r="N4296" s="415"/>
      <c r="O4296" s="417"/>
      <c r="P4296" s="415"/>
      <c r="Q4296" s="418"/>
      <c r="R4296" s="62"/>
      <c r="S4296" s="62"/>
      <c r="T4296" s="62"/>
      <c r="U4296" s="62"/>
      <c r="V4296" s="417"/>
      <c r="W4296" s="62"/>
      <c r="X4296" s="415"/>
      <c r="Y4296" s="417"/>
      <c r="Z4296" s="415"/>
      <c r="AA4296" s="417"/>
      <c r="AB4296" s="62"/>
      <c r="AC4296" s="62"/>
      <c r="AD4296" s="62"/>
      <c r="AE4296" s="62"/>
      <c r="AF4296" s="62"/>
      <c r="AG4296" s="62"/>
      <c r="AH4296" s="62"/>
    </row>
    <row r="4297" spans="14:34">
      <c r="N4297" s="415"/>
      <c r="O4297" s="417"/>
      <c r="P4297" s="415"/>
      <c r="Q4297" s="418"/>
      <c r="R4297" s="62"/>
      <c r="S4297" s="62"/>
      <c r="T4297" s="62"/>
      <c r="U4297" s="62"/>
      <c r="V4297" s="417"/>
      <c r="W4297" s="62"/>
      <c r="X4297" s="415"/>
      <c r="Y4297" s="417"/>
      <c r="Z4297" s="415"/>
      <c r="AA4297" s="417"/>
      <c r="AB4297" s="62"/>
      <c r="AC4297" s="62"/>
      <c r="AD4297" s="62"/>
      <c r="AE4297" s="62"/>
      <c r="AF4297" s="62"/>
      <c r="AG4297" s="62"/>
      <c r="AH4297" s="62"/>
    </row>
    <row r="4298" spans="14:34">
      <c r="N4298" s="415"/>
      <c r="O4298" s="417"/>
      <c r="P4298" s="415"/>
      <c r="Q4298" s="418"/>
      <c r="R4298" s="62"/>
      <c r="S4298" s="62"/>
      <c r="T4298" s="62"/>
      <c r="U4298" s="62"/>
      <c r="V4298" s="417"/>
      <c r="W4298" s="62"/>
      <c r="X4298" s="415"/>
      <c r="Y4298" s="417"/>
      <c r="Z4298" s="415"/>
      <c r="AA4298" s="417"/>
      <c r="AB4298" s="62"/>
      <c r="AC4298" s="62"/>
      <c r="AD4298" s="62"/>
      <c r="AE4298" s="62"/>
      <c r="AF4298" s="62"/>
      <c r="AG4298" s="62"/>
      <c r="AH4298" s="62"/>
    </row>
    <row r="4299" spans="14:34">
      <c r="N4299" s="415"/>
      <c r="O4299" s="417"/>
      <c r="P4299" s="415"/>
      <c r="Q4299" s="418"/>
      <c r="R4299" s="62"/>
      <c r="S4299" s="62"/>
      <c r="T4299" s="62"/>
      <c r="U4299" s="62"/>
      <c r="V4299" s="417"/>
      <c r="W4299" s="62"/>
      <c r="X4299" s="415"/>
      <c r="Y4299" s="417"/>
      <c r="Z4299" s="415"/>
      <c r="AA4299" s="417"/>
      <c r="AB4299" s="62"/>
      <c r="AC4299" s="62"/>
      <c r="AD4299" s="62"/>
      <c r="AE4299" s="62"/>
      <c r="AF4299" s="62"/>
      <c r="AG4299" s="62"/>
      <c r="AH4299" s="62"/>
    </row>
    <row r="4300" spans="14:34">
      <c r="N4300" s="415"/>
      <c r="O4300" s="417"/>
      <c r="P4300" s="415"/>
      <c r="Q4300" s="418"/>
      <c r="R4300" s="62"/>
      <c r="S4300" s="62"/>
      <c r="T4300" s="62"/>
      <c r="U4300" s="62"/>
      <c r="V4300" s="417"/>
      <c r="W4300" s="62"/>
      <c r="X4300" s="415"/>
      <c r="Y4300" s="417"/>
      <c r="Z4300" s="415"/>
      <c r="AA4300" s="417"/>
      <c r="AB4300" s="62"/>
      <c r="AC4300" s="62"/>
      <c r="AD4300" s="62"/>
      <c r="AE4300" s="62"/>
      <c r="AF4300" s="62"/>
      <c r="AG4300" s="62"/>
      <c r="AH4300" s="62"/>
    </row>
    <row r="4301" spans="14:34">
      <c r="N4301" s="415"/>
      <c r="O4301" s="417"/>
      <c r="P4301" s="415"/>
      <c r="Q4301" s="418"/>
      <c r="R4301" s="62"/>
      <c r="S4301" s="62"/>
      <c r="T4301" s="62"/>
      <c r="U4301" s="62"/>
      <c r="V4301" s="417"/>
      <c r="W4301" s="62"/>
      <c r="X4301" s="415"/>
      <c r="Y4301" s="417"/>
      <c r="Z4301" s="415"/>
      <c r="AA4301" s="417"/>
      <c r="AB4301" s="62"/>
      <c r="AC4301" s="62"/>
      <c r="AD4301" s="62"/>
      <c r="AE4301" s="62"/>
      <c r="AF4301" s="62"/>
      <c r="AG4301" s="62"/>
      <c r="AH4301" s="62"/>
    </row>
    <row r="4302" spans="14:34">
      <c r="N4302" s="415"/>
      <c r="O4302" s="417"/>
      <c r="P4302" s="415"/>
      <c r="Q4302" s="418"/>
      <c r="R4302" s="62"/>
      <c r="S4302" s="62"/>
      <c r="T4302" s="62"/>
      <c r="U4302" s="62"/>
      <c r="V4302" s="417"/>
      <c r="W4302" s="62"/>
      <c r="X4302" s="415"/>
      <c r="Y4302" s="417"/>
      <c r="Z4302" s="415"/>
      <c r="AA4302" s="417"/>
      <c r="AB4302" s="62"/>
      <c r="AC4302" s="62"/>
      <c r="AD4302" s="62"/>
      <c r="AE4302" s="62"/>
      <c r="AF4302" s="62"/>
      <c r="AG4302" s="62"/>
      <c r="AH4302" s="62"/>
    </row>
    <row r="4303" spans="14:34">
      <c r="N4303" s="415"/>
      <c r="O4303" s="417"/>
      <c r="P4303" s="415"/>
      <c r="Q4303" s="418"/>
      <c r="R4303" s="62"/>
      <c r="S4303" s="62"/>
      <c r="T4303" s="62"/>
      <c r="U4303" s="62"/>
      <c r="V4303" s="417"/>
      <c r="W4303" s="62"/>
      <c r="X4303" s="415"/>
      <c r="Y4303" s="417"/>
      <c r="Z4303" s="415"/>
      <c r="AA4303" s="417"/>
      <c r="AB4303" s="62"/>
      <c r="AC4303" s="62"/>
      <c r="AD4303" s="62"/>
      <c r="AE4303" s="62"/>
      <c r="AF4303" s="62"/>
      <c r="AG4303" s="62"/>
      <c r="AH4303" s="62"/>
    </row>
    <row r="4304" spans="14:34">
      <c r="N4304" s="415"/>
      <c r="O4304" s="417"/>
      <c r="P4304" s="415"/>
      <c r="Q4304" s="418"/>
      <c r="R4304" s="62"/>
      <c r="S4304" s="62"/>
      <c r="T4304" s="62"/>
      <c r="U4304" s="62"/>
      <c r="V4304" s="417"/>
      <c r="W4304" s="62"/>
      <c r="X4304" s="415"/>
      <c r="Y4304" s="417"/>
      <c r="Z4304" s="415"/>
      <c r="AA4304" s="417"/>
      <c r="AB4304" s="62"/>
      <c r="AC4304" s="62"/>
      <c r="AD4304" s="62"/>
      <c r="AE4304" s="62"/>
      <c r="AF4304" s="62"/>
      <c r="AG4304" s="62"/>
      <c r="AH4304" s="62"/>
    </row>
    <row r="4305" spans="14:34">
      <c r="N4305" s="415"/>
      <c r="O4305" s="417"/>
      <c r="P4305" s="415"/>
      <c r="Q4305" s="418"/>
      <c r="R4305" s="62"/>
      <c r="S4305" s="62"/>
      <c r="T4305" s="62"/>
      <c r="U4305" s="62"/>
      <c r="V4305" s="417"/>
      <c r="W4305" s="62"/>
      <c r="X4305" s="415"/>
      <c r="Y4305" s="417"/>
      <c r="Z4305" s="415"/>
      <c r="AA4305" s="417"/>
      <c r="AB4305" s="62"/>
      <c r="AC4305" s="62"/>
      <c r="AD4305" s="62"/>
      <c r="AE4305" s="62"/>
      <c r="AF4305" s="62"/>
      <c r="AG4305" s="62"/>
      <c r="AH4305" s="62"/>
    </row>
    <row r="4306" spans="14:34">
      <c r="N4306" s="415"/>
      <c r="O4306" s="417"/>
      <c r="P4306" s="415"/>
      <c r="Q4306" s="418"/>
      <c r="R4306" s="62"/>
      <c r="S4306" s="62"/>
      <c r="T4306" s="62"/>
      <c r="U4306" s="62"/>
      <c r="V4306" s="417"/>
      <c r="W4306" s="62"/>
      <c r="X4306" s="415"/>
      <c r="Y4306" s="417"/>
      <c r="Z4306" s="415"/>
      <c r="AA4306" s="417"/>
      <c r="AB4306" s="62"/>
      <c r="AC4306" s="62"/>
      <c r="AD4306" s="62"/>
      <c r="AE4306" s="62"/>
      <c r="AF4306" s="62"/>
      <c r="AG4306" s="62"/>
      <c r="AH4306" s="62"/>
    </row>
    <row r="4307" spans="14:34">
      <c r="N4307" s="415"/>
      <c r="O4307" s="417"/>
      <c r="P4307" s="415"/>
      <c r="Q4307" s="418"/>
      <c r="R4307" s="62"/>
      <c r="S4307" s="62"/>
      <c r="T4307" s="62"/>
      <c r="U4307" s="62"/>
      <c r="V4307" s="417"/>
      <c r="W4307" s="62"/>
      <c r="X4307" s="415"/>
      <c r="Y4307" s="417"/>
      <c r="Z4307" s="415"/>
      <c r="AA4307" s="417"/>
      <c r="AB4307" s="62"/>
      <c r="AC4307" s="62"/>
      <c r="AD4307" s="62"/>
      <c r="AE4307" s="62"/>
      <c r="AF4307" s="62"/>
      <c r="AG4307" s="62"/>
      <c r="AH4307" s="62"/>
    </row>
    <row r="4308" spans="14:34">
      <c r="N4308" s="415"/>
      <c r="O4308" s="417"/>
      <c r="P4308" s="415"/>
      <c r="Q4308" s="418"/>
      <c r="R4308" s="62"/>
      <c r="S4308" s="62"/>
      <c r="T4308" s="62"/>
      <c r="U4308" s="62"/>
      <c r="V4308" s="417"/>
      <c r="W4308" s="62"/>
      <c r="X4308" s="415"/>
      <c r="Y4308" s="417"/>
      <c r="Z4308" s="415"/>
      <c r="AA4308" s="417"/>
      <c r="AB4308" s="62"/>
      <c r="AC4308" s="62"/>
      <c r="AD4308" s="62"/>
      <c r="AE4308" s="62"/>
      <c r="AF4308" s="62"/>
      <c r="AG4308" s="62"/>
      <c r="AH4308" s="62"/>
    </row>
    <row r="4309" spans="14:34">
      <c r="N4309" s="415"/>
      <c r="O4309" s="417"/>
      <c r="P4309" s="415"/>
      <c r="Q4309" s="418"/>
      <c r="R4309" s="62"/>
      <c r="S4309" s="62"/>
      <c r="T4309" s="62"/>
      <c r="U4309" s="62"/>
      <c r="V4309" s="417"/>
      <c r="W4309" s="62"/>
      <c r="X4309" s="415"/>
      <c r="Y4309" s="417"/>
      <c r="Z4309" s="415"/>
      <c r="AA4309" s="417"/>
      <c r="AB4309" s="62"/>
      <c r="AC4309" s="62"/>
      <c r="AD4309" s="62"/>
      <c r="AE4309" s="62"/>
      <c r="AF4309" s="62"/>
      <c r="AG4309" s="62"/>
      <c r="AH4309" s="62"/>
    </row>
    <row r="4310" spans="14:34">
      <c r="N4310" s="415"/>
      <c r="O4310" s="417"/>
      <c r="P4310" s="415"/>
      <c r="Q4310" s="418"/>
      <c r="R4310" s="62"/>
      <c r="S4310" s="62"/>
      <c r="T4310" s="62"/>
      <c r="U4310" s="62"/>
      <c r="V4310" s="417"/>
      <c r="W4310" s="62"/>
      <c r="X4310" s="415"/>
      <c r="Y4310" s="417"/>
      <c r="Z4310" s="415"/>
      <c r="AA4310" s="417"/>
      <c r="AB4310" s="62"/>
      <c r="AC4310" s="62"/>
      <c r="AD4310" s="62"/>
      <c r="AE4310" s="62"/>
      <c r="AF4310" s="62"/>
      <c r="AG4310" s="62"/>
      <c r="AH4310" s="62"/>
    </row>
    <row r="4311" spans="14:34">
      <c r="N4311" s="415"/>
      <c r="O4311" s="417"/>
      <c r="P4311" s="415"/>
      <c r="Q4311" s="418"/>
      <c r="R4311" s="62"/>
      <c r="S4311" s="62"/>
      <c r="T4311" s="62"/>
      <c r="U4311" s="62"/>
      <c r="V4311" s="417"/>
      <c r="W4311" s="62"/>
      <c r="X4311" s="415"/>
      <c r="Y4311" s="417"/>
      <c r="Z4311" s="415"/>
      <c r="AA4311" s="417"/>
      <c r="AB4311" s="62"/>
      <c r="AC4311" s="62"/>
      <c r="AD4311" s="62"/>
      <c r="AE4311" s="62"/>
      <c r="AF4311" s="62"/>
      <c r="AG4311" s="62"/>
      <c r="AH4311" s="62"/>
    </row>
    <row r="4312" spans="14:34">
      <c r="N4312" s="415"/>
      <c r="O4312" s="417"/>
      <c r="P4312" s="415"/>
      <c r="Q4312" s="418"/>
      <c r="R4312" s="62"/>
      <c r="S4312" s="62"/>
      <c r="T4312" s="62"/>
      <c r="U4312" s="62"/>
      <c r="V4312" s="417"/>
      <c r="W4312" s="62"/>
      <c r="X4312" s="415"/>
      <c r="Y4312" s="417"/>
      <c r="Z4312" s="415"/>
      <c r="AA4312" s="417"/>
      <c r="AB4312" s="62"/>
      <c r="AC4312" s="62"/>
      <c r="AD4312" s="62"/>
      <c r="AE4312" s="62"/>
      <c r="AF4312" s="62"/>
      <c r="AG4312" s="62"/>
      <c r="AH4312" s="62"/>
    </row>
    <row r="4313" spans="14:34">
      <c r="N4313" s="415"/>
      <c r="O4313" s="417"/>
      <c r="P4313" s="415"/>
      <c r="Q4313" s="418"/>
      <c r="R4313" s="62"/>
      <c r="S4313" s="62"/>
      <c r="T4313" s="62"/>
      <c r="U4313" s="62"/>
      <c r="V4313" s="417"/>
      <c r="W4313" s="62"/>
      <c r="X4313" s="415"/>
      <c r="Y4313" s="417"/>
      <c r="Z4313" s="415"/>
      <c r="AA4313" s="417"/>
      <c r="AB4313" s="62"/>
      <c r="AC4313" s="62"/>
      <c r="AD4313" s="62"/>
      <c r="AE4313" s="62"/>
      <c r="AF4313" s="62"/>
      <c r="AG4313" s="62"/>
      <c r="AH4313" s="62"/>
    </row>
    <row r="4314" spans="14:34">
      <c r="N4314" s="415"/>
      <c r="O4314" s="417"/>
      <c r="P4314" s="415"/>
      <c r="Q4314" s="418"/>
      <c r="R4314" s="62"/>
      <c r="S4314" s="62"/>
      <c r="T4314" s="62"/>
      <c r="U4314" s="62"/>
      <c r="V4314" s="417"/>
      <c r="W4314" s="62"/>
      <c r="X4314" s="415"/>
      <c r="Y4314" s="417"/>
      <c r="Z4314" s="415"/>
      <c r="AA4314" s="417"/>
      <c r="AB4314" s="62"/>
      <c r="AC4314" s="62"/>
      <c r="AD4314" s="62"/>
      <c r="AE4314" s="62"/>
      <c r="AF4314" s="62"/>
      <c r="AG4314" s="62"/>
      <c r="AH4314" s="62"/>
    </row>
    <row r="4315" spans="14:34">
      <c r="N4315" s="415"/>
      <c r="O4315" s="417"/>
      <c r="P4315" s="415"/>
      <c r="Q4315" s="418"/>
      <c r="R4315" s="62"/>
      <c r="S4315" s="62"/>
      <c r="T4315" s="62"/>
      <c r="U4315" s="62"/>
      <c r="V4315" s="417"/>
      <c r="W4315" s="62"/>
      <c r="X4315" s="415"/>
      <c r="Y4315" s="417"/>
      <c r="Z4315" s="415"/>
      <c r="AA4315" s="417"/>
      <c r="AB4315" s="62"/>
      <c r="AC4315" s="62"/>
      <c r="AD4315" s="62"/>
      <c r="AE4315" s="62"/>
      <c r="AF4315" s="62"/>
      <c r="AG4315" s="62"/>
      <c r="AH4315" s="62"/>
    </row>
    <row r="4316" spans="14:34">
      <c r="N4316" s="415"/>
      <c r="O4316" s="417"/>
      <c r="P4316" s="415"/>
      <c r="Q4316" s="418"/>
      <c r="R4316" s="62"/>
      <c r="S4316" s="62"/>
      <c r="T4316" s="62"/>
      <c r="U4316" s="62"/>
      <c r="V4316" s="417"/>
      <c r="W4316" s="62"/>
      <c r="X4316" s="415"/>
      <c r="Y4316" s="417"/>
      <c r="Z4316" s="415"/>
      <c r="AA4316" s="417"/>
      <c r="AB4316" s="62"/>
      <c r="AC4316" s="62"/>
      <c r="AD4316" s="62"/>
      <c r="AE4316" s="62"/>
      <c r="AF4316" s="62"/>
      <c r="AG4316" s="62"/>
      <c r="AH4316" s="62"/>
    </row>
    <row r="4317" spans="14:34">
      <c r="N4317" s="415"/>
      <c r="O4317" s="417"/>
      <c r="P4317" s="415"/>
      <c r="Q4317" s="418"/>
      <c r="R4317" s="62"/>
      <c r="S4317" s="62"/>
      <c r="T4317" s="62"/>
      <c r="U4317" s="62"/>
      <c r="V4317" s="417"/>
      <c r="W4317" s="62"/>
      <c r="X4317" s="415"/>
      <c r="Y4317" s="417"/>
      <c r="Z4317" s="415"/>
      <c r="AA4317" s="417"/>
      <c r="AB4317" s="62"/>
      <c r="AC4317" s="62"/>
      <c r="AD4317" s="62"/>
      <c r="AE4317" s="62"/>
      <c r="AF4317" s="62"/>
      <c r="AG4317" s="62"/>
      <c r="AH4317" s="62"/>
    </row>
    <row r="4318" spans="14:34">
      <c r="N4318" s="415"/>
      <c r="O4318" s="417"/>
      <c r="P4318" s="415"/>
      <c r="Q4318" s="418"/>
      <c r="R4318" s="62"/>
      <c r="S4318" s="62"/>
      <c r="T4318" s="62"/>
      <c r="U4318" s="62"/>
      <c r="V4318" s="417"/>
      <c r="W4318" s="62"/>
      <c r="X4318" s="415"/>
      <c r="Y4318" s="417"/>
      <c r="Z4318" s="415"/>
      <c r="AA4318" s="417"/>
      <c r="AB4318" s="62"/>
      <c r="AC4318" s="62"/>
      <c r="AD4318" s="62"/>
      <c r="AE4318" s="62"/>
      <c r="AF4318" s="62"/>
      <c r="AG4318" s="62"/>
      <c r="AH4318" s="62"/>
    </row>
    <row r="4319" spans="14:34">
      <c r="N4319" s="415"/>
      <c r="O4319" s="417"/>
      <c r="P4319" s="415"/>
      <c r="Q4319" s="418"/>
      <c r="R4319" s="62"/>
      <c r="S4319" s="62"/>
      <c r="T4319" s="62"/>
      <c r="U4319" s="62"/>
      <c r="V4319" s="417"/>
      <c r="W4319" s="62"/>
      <c r="X4319" s="415"/>
      <c r="Y4319" s="417"/>
      <c r="Z4319" s="415"/>
      <c r="AA4319" s="417"/>
      <c r="AB4319" s="62"/>
      <c r="AC4319" s="62"/>
      <c r="AD4319" s="62"/>
      <c r="AE4319" s="62"/>
      <c r="AF4319" s="62"/>
      <c r="AG4319" s="62"/>
      <c r="AH4319" s="62"/>
    </row>
    <row r="4320" spans="14:34">
      <c r="N4320" s="415"/>
      <c r="O4320" s="417"/>
      <c r="P4320" s="415"/>
      <c r="Q4320" s="418"/>
      <c r="R4320" s="62"/>
      <c r="S4320" s="62"/>
      <c r="T4320" s="62"/>
      <c r="U4320" s="62"/>
      <c r="V4320" s="417"/>
      <c r="W4320" s="62"/>
      <c r="X4320" s="415"/>
      <c r="Y4320" s="417"/>
      <c r="Z4320" s="415"/>
      <c r="AA4320" s="417"/>
      <c r="AB4320" s="62"/>
      <c r="AC4320" s="62"/>
      <c r="AD4320" s="62"/>
      <c r="AE4320" s="62"/>
      <c r="AF4320" s="62"/>
      <c r="AG4320" s="62"/>
      <c r="AH4320" s="62"/>
    </row>
    <row r="4321" spans="14:34">
      <c r="N4321" s="415"/>
      <c r="O4321" s="417"/>
      <c r="P4321" s="415"/>
      <c r="Q4321" s="418"/>
      <c r="R4321" s="62"/>
      <c r="S4321" s="62"/>
      <c r="T4321" s="62"/>
      <c r="U4321" s="62"/>
      <c r="V4321" s="417"/>
      <c r="W4321" s="62"/>
      <c r="X4321" s="415"/>
      <c r="Y4321" s="417"/>
      <c r="Z4321" s="415"/>
      <c r="AA4321" s="417"/>
      <c r="AB4321" s="62"/>
      <c r="AC4321" s="62"/>
      <c r="AD4321" s="62"/>
      <c r="AE4321" s="62"/>
      <c r="AF4321" s="62"/>
      <c r="AG4321" s="62"/>
      <c r="AH4321" s="62"/>
    </row>
    <row r="4322" spans="14:34">
      <c r="N4322" s="415"/>
      <c r="O4322" s="417"/>
      <c r="P4322" s="415"/>
      <c r="Q4322" s="418"/>
      <c r="R4322" s="62"/>
      <c r="S4322" s="62"/>
      <c r="T4322" s="62"/>
      <c r="U4322" s="62"/>
      <c r="V4322" s="417"/>
      <c r="W4322" s="62"/>
      <c r="X4322" s="415"/>
      <c r="Y4322" s="417"/>
      <c r="Z4322" s="415"/>
      <c r="AA4322" s="417"/>
      <c r="AB4322" s="62"/>
      <c r="AC4322" s="62"/>
      <c r="AD4322" s="62"/>
      <c r="AE4322" s="62"/>
      <c r="AF4322" s="62"/>
      <c r="AG4322" s="62"/>
      <c r="AH4322" s="62"/>
    </row>
    <row r="4323" spans="14:34">
      <c r="N4323" s="415"/>
      <c r="O4323" s="417"/>
      <c r="P4323" s="415"/>
      <c r="Q4323" s="418"/>
      <c r="R4323" s="62"/>
      <c r="S4323" s="62"/>
      <c r="T4323" s="62"/>
      <c r="U4323" s="62"/>
      <c r="V4323" s="417"/>
      <c r="W4323" s="62"/>
      <c r="X4323" s="415"/>
      <c r="Y4323" s="417"/>
      <c r="Z4323" s="415"/>
      <c r="AA4323" s="417"/>
      <c r="AB4323" s="62"/>
      <c r="AC4323" s="62"/>
      <c r="AD4323" s="62"/>
      <c r="AE4323" s="62"/>
      <c r="AF4323" s="62"/>
      <c r="AG4323" s="62"/>
      <c r="AH4323" s="62"/>
    </row>
    <row r="4324" spans="14:34">
      <c r="N4324" s="415"/>
      <c r="O4324" s="417"/>
      <c r="P4324" s="415"/>
      <c r="Q4324" s="418"/>
      <c r="R4324" s="62"/>
      <c r="S4324" s="62"/>
      <c r="T4324" s="62"/>
      <c r="U4324" s="62"/>
      <c r="V4324" s="417"/>
      <c r="W4324" s="62"/>
      <c r="X4324" s="415"/>
      <c r="Y4324" s="417"/>
      <c r="Z4324" s="415"/>
      <c r="AA4324" s="417"/>
      <c r="AB4324" s="62"/>
      <c r="AC4324" s="62"/>
      <c r="AD4324" s="62"/>
      <c r="AE4324" s="62"/>
      <c r="AF4324" s="62"/>
      <c r="AG4324" s="62"/>
      <c r="AH4324" s="62"/>
    </row>
    <row r="4325" spans="14:34">
      <c r="N4325" s="415"/>
      <c r="O4325" s="417"/>
      <c r="P4325" s="415"/>
      <c r="Q4325" s="418"/>
      <c r="R4325" s="62"/>
      <c r="S4325" s="62"/>
      <c r="T4325" s="62"/>
      <c r="U4325" s="62"/>
      <c r="V4325" s="417"/>
      <c r="W4325" s="62"/>
      <c r="X4325" s="415"/>
      <c r="Y4325" s="417"/>
      <c r="Z4325" s="415"/>
      <c r="AA4325" s="417"/>
      <c r="AB4325" s="62"/>
      <c r="AC4325" s="62"/>
      <c r="AD4325" s="62"/>
      <c r="AE4325" s="62"/>
      <c r="AF4325" s="62"/>
      <c r="AG4325" s="62"/>
      <c r="AH4325" s="62"/>
    </row>
    <row r="4326" spans="14:34">
      <c r="N4326" s="415"/>
      <c r="O4326" s="417"/>
      <c r="P4326" s="415"/>
      <c r="Q4326" s="418"/>
      <c r="R4326" s="62"/>
      <c r="S4326" s="62"/>
      <c r="T4326" s="62"/>
      <c r="U4326" s="62"/>
      <c r="V4326" s="417"/>
      <c r="W4326" s="62"/>
      <c r="X4326" s="415"/>
      <c r="Y4326" s="417"/>
      <c r="Z4326" s="415"/>
      <c r="AA4326" s="417"/>
      <c r="AB4326" s="62"/>
      <c r="AC4326" s="62"/>
      <c r="AD4326" s="62"/>
      <c r="AE4326" s="62"/>
      <c r="AF4326" s="62"/>
      <c r="AG4326" s="62"/>
      <c r="AH4326" s="62"/>
    </row>
    <row r="4327" spans="14:34">
      <c r="N4327" s="415"/>
      <c r="O4327" s="417"/>
      <c r="P4327" s="415"/>
      <c r="Q4327" s="418"/>
      <c r="R4327" s="62"/>
      <c r="S4327" s="62"/>
      <c r="T4327" s="62"/>
      <c r="U4327" s="62"/>
      <c r="V4327" s="417"/>
      <c r="W4327" s="62"/>
      <c r="X4327" s="415"/>
      <c r="Y4327" s="417"/>
      <c r="Z4327" s="415"/>
      <c r="AA4327" s="417"/>
      <c r="AB4327" s="62"/>
      <c r="AC4327" s="62"/>
      <c r="AD4327" s="62"/>
      <c r="AE4327" s="62"/>
      <c r="AF4327" s="62"/>
      <c r="AG4327" s="62"/>
      <c r="AH4327" s="62"/>
    </row>
    <row r="4328" spans="14:34">
      <c r="N4328" s="415"/>
      <c r="O4328" s="417"/>
      <c r="P4328" s="415"/>
      <c r="Q4328" s="418"/>
      <c r="R4328" s="62"/>
      <c r="S4328" s="62"/>
      <c r="T4328" s="62"/>
      <c r="U4328" s="62"/>
      <c r="V4328" s="417"/>
      <c r="W4328" s="62"/>
      <c r="X4328" s="415"/>
      <c r="Y4328" s="417"/>
      <c r="Z4328" s="415"/>
      <c r="AA4328" s="417"/>
      <c r="AB4328" s="62"/>
      <c r="AC4328" s="62"/>
      <c r="AD4328" s="62"/>
      <c r="AE4328" s="62"/>
      <c r="AF4328" s="62"/>
      <c r="AG4328" s="62"/>
      <c r="AH4328" s="62"/>
    </row>
    <row r="4329" spans="14:34">
      <c r="N4329" s="415"/>
      <c r="O4329" s="417"/>
      <c r="P4329" s="415"/>
      <c r="Q4329" s="418"/>
      <c r="R4329" s="62"/>
      <c r="S4329" s="62"/>
      <c r="T4329" s="62"/>
      <c r="U4329" s="62"/>
      <c r="V4329" s="417"/>
      <c r="W4329" s="62"/>
      <c r="X4329" s="415"/>
      <c r="Y4329" s="417"/>
      <c r="Z4329" s="415"/>
      <c r="AA4329" s="417"/>
      <c r="AB4329" s="62"/>
      <c r="AC4329" s="62"/>
      <c r="AD4329" s="62"/>
      <c r="AE4329" s="62"/>
      <c r="AF4329" s="62"/>
      <c r="AG4329" s="62"/>
      <c r="AH4329" s="62"/>
    </row>
    <row r="4330" spans="14:34">
      <c r="N4330" s="415"/>
      <c r="O4330" s="417"/>
      <c r="P4330" s="415"/>
      <c r="Q4330" s="418"/>
      <c r="R4330" s="62"/>
      <c r="S4330" s="62"/>
      <c r="T4330" s="62"/>
      <c r="U4330" s="62"/>
      <c r="V4330" s="417"/>
      <c r="W4330" s="62"/>
      <c r="X4330" s="415"/>
      <c r="Y4330" s="417"/>
      <c r="Z4330" s="415"/>
      <c r="AA4330" s="417"/>
      <c r="AB4330" s="62"/>
      <c r="AC4330" s="62"/>
      <c r="AD4330" s="62"/>
      <c r="AE4330" s="62"/>
      <c r="AF4330" s="62"/>
      <c r="AG4330" s="62"/>
      <c r="AH4330" s="62"/>
    </row>
    <row r="4331" spans="14:34">
      <c r="N4331" s="415"/>
      <c r="O4331" s="417"/>
      <c r="P4331" s="415"/>
      <c r="Q4331" s="418"/>
      <c r="R4331" s="62"/>
      <c r="S4331" s="62"/>
      <c r="T4331" s="62"/>
      <c r="U4331" s="62"/>
      <c r="V4331" s="417"/>
      <c r="W4331" s="62"/>
      <c r="X4331" s="415"/>
      <c r="Y4331" s="417"/>
      <c r="Z4331" s="415"/>
      <c r="AA4331" s="417"/>
      <c r="AB4331" s="62"/>
      <c r="AC4331" s="62"/>
      <c r="AD4331" s="62"/>
      <c r="AE4331" s="62"/>
      <c r="AF4331" s="62"/>
      <c r="AG4331" s="62"/>
      <c r="AH4331" s="62"/>
    </row>
    <row r="4332" spans="14:34">
      <c r="N4332" s="415"/>
      <c r="O4332" s="417"/>
      <c r="P4332" s="415"/>
      <c r="Q4332" s="418"/>
      <c r="R4332" s="62"/>
      <c r="S4332" s="62"/>
      <c r="T4332" s="62"/>
      <c r="U4332" s="62"/>
      <c r="V4332" s="417"/>
      <c r="W4332" s="62"/>
      <c r="X4332" s="415"/>
      <c r="Y4332" s="417"/>
      <c r="Z4332" s="415"/>
      <c r="AA4332" s="417"/>
      <c r="AB4332" s="62"/>
      <c r="AC4332" s="62"/>
      <c r="AD4332" s="62"/>
      <c r="AE4332" s="62"/>
      <c r="AF4332" s="62"/>
      <c r="AG4332" s="62"/>
      <c r="AH4332" s="62"/>
    </row>
    <row r="4333" spans="14:34">
      <c r="N4333" s="415"/>
      <c r="O4333" s="417"/>
      <c r="P4333" s="415"/>
      <c r="Q4333" s="418"/>
      <c r="R4333" s="62"/>
      <c r="S4333" s="62"/>
      <c r="T4333" s="62"/>
      <c r="U4333" s="62"/>
      <c r="V4333" s="417"/>
      <c r="W4333" s="62"/>
      <c r="X4333" s="415"/>
      <c r="Y4333" s="417"/>
      <c r="Z4333" s="415"/>
      <c r="AA4333" s="417"/>
      <c r="AB4333" s="62"/>
      <c r="AC4333" s="62"/>
      <c r="AD4333" s="62"/>
      <c r="AE4333" s="62"/>
      <c r="AF4333" s="62"/>
      <c r="AG4333" s="62"/>
      <c r="AH4333" s="62"/>
    </row>
    <row r="4334" spans="14:34">
      <c r="N4334" s="415"/>
      <c r="O4334" s="417"/>
      <c r="P4334" s="415"/>
      <c r="Q4334" s="418"/>
      <c r="R4334" s="62"/>
      <c r="S4334" s="62"/>
      <c r="T4334" s="62"/>
      <c r="U4334" s="62"/>
      <c r="V4334" s="417"/>
      <c r="W4334" s="62"/>
      <c r="X4334" s="415"/>
      <c r="Y4334" s="417"/>
      <c r="Z4334" s="415"/>
      <c r="AA4334" s="417"/>
      <c r="AB4334" s="62"/>
      <c r="AC4334" s="62"/>
      <c r="AD4334" s="62"/>
      <c r="AE4334" s="62"/>
      <c r="AF4334" s="62"/>
      <c r="AG4334" s="62"/>
      <c r="AH4334" s="62"/>
    </row>
    <row r="4335" spans="14:34">
      <c r="N4335" s="415"/>
      <c r="O4335" s="417"/>
      <c r="P4335" s="415"/>
      <c r="Q4335" s="418"/>
      <c r="R4335" s="62"/>
      <c r="S4335" s="62"/>
      <c r="T4335" s="62"/>
      <c r="U4335" s="62"/>
      <c r="V4335" s="417"/>
      <c r="W4335" s="62"/>
      <c r="X4335" s="415"/>
      <c r="Y4335" s="417"/>
      <c r="Z4335" s="415"/>
      <c r="AA4335" s="417"/>
      <c r="AB4335" s="62"/>
      <c r="AC4335" s="62"/>
      <c r="AD4335" s="62"/>
      <c r="AE4335" s="62"/>
      <c r="AF4335" s="62"/>
      <c r="AG4335" s="62"/>
      <c r="AH4335" s="62"/>
    </row>
    <row r="4336" spans="14:34">
      <c r="N4336" s="415"/>
      <c r="O4336" s="417"/>
      <c r="P4336" s="415"/>
      <c r="Q4336" s="418"/>
      <c r="R4336" s="62"/>
      <c r="S4336" s="62"/>
      <c r="T4336" s="62"/>
      <c r="U4336" s="62"/>
      <c r="V4336" s="417"/>
      <c r="W4336" s="62"/>
      <c r="X4336" s="415"/>
      <c r="Y4336" s="417"/>
      <c r="Z4336" s="415"/>
      <c r="AA4336" s="417"/>
      <c r="AB4336" s="62"/>
      <c r="AC4336" s="62"/>
      <c r="AD4336" s="62"/>
      <c r="AE4336" s="62"/>
      <c r="AF4336" s="62"/>
      <c r="AG4336" s="62"/>
      <c r="AH4336" s="62"/>
    </row>
    <row r="4337" spans="14:34">
      <c r="N4337" s="415"/>
      <c r="O4337" s="417"/>
      <c r="P4337" s="415"/>
      <c r="Q4337" s="418"/>
      <c r="R4337" s="62"/>
      <c r="S4337" s="62"/>
      <c r="T4337" s="62"/>
      <c r="U4337" s="62"/>
      <c r="V4337" s="417"/>
      <c r="W4337" s="62"/>
      <c r="X4337" s="415"/>
      <c r="Y4337" s="417"/>
      <c r="Z4337" s="415"/>
      <c r="AA4337" s="417"/>
      <c r="AB4337" s="62"/>
      <c r="AC4337" s="62"/>
      <c r="AD4337" s="62"/>
      <c r="AE4337" s="62"/>
      <c r="AF4337" s="62"/>
      <c r="AG4337" s="62"/>
      <c r="AH4337" s="62"/>
    </row>
    <row r="4338" spans="14:34">
      <c r="N4338" s="415"/>
      <c r="O4338" s="417"/>
      <c r="P4338" s="415"/>
      <c r="Q4338" s="418"/>
      <c r="R4338" s="62"/>
      <c r="S4338" s="62"/>
      <c r="T4338" s="62"/>
      <c r="U4338" s="62"/>
      <c r="V4338" s="417"/>
      <c r="W4338" s="62"/>
      <c r="X4338" s="415"/>
      <c r="Y4338" s="417"/>
      <c r="Z4338" s="415"/>
      <c r="AA4338" s="417"/>
      <c r="AB4338" s="62"/>
      <c r="AC4338" s="62"/>
      <c r="AD4338" s="62"/>
      <c r="AE4338" s="62"/>
      <c r="AF4338" s="62"/>
      <c r="AG4338" s="62"/>
      <c r="AH4338" s="62"/>
    </row>
    <row r="4339" spans="14:34">
      <c r="N4339" s="415"/>
      <c r="O4339" s="417"/>
      <c r="P4339" s="415"/>
      <c r="Q4339" s="418"/>
      <c r="R4339" s="62"/>
      <c r="S4339" s="62"/>
      <c r="T4339" s="62"/>
      <c r="U4339" s="62"/>
      <c r="V4339" s="417"/>
      <c r="W4339" s="62"/>
      <c r="X4339" s="415"/>
      <c r="Y4339" s="417"/>
      <c r="Z4339" s="415"/>
      <c r="AA4339" s="417"/>
      <c r="AB4339" s="62"/>
      <c r="AC4339" s="62"/>
      <c r="AD4339" s="62"/>
      <c r="AE4339" s="62"/>
      <c r="AF4339" s="62"/>
      <c r="AG4339" s="62"/>
      <c r="AH4339" s="62"/>
    </row>
    <row r="4340" spans="14:34">
      <c r="N4340" s="415"/>
      <c r="O4340" s="417"/>
      <c r="P4340" s="415"/>
      <c r="Q4340" s="418"/>
      <c r="R4340" s="62"/>
      <c r="S4340" s="62"/>
      <c r="T4340" s="62"/>
      <c r="U4340" s="62"/>
      <c r="V4340" s="417"/>
      <c r="W4340" s="62"/>
      <c r="X4340" s="415"/>
      <c r="Y4340" s="417"/>
      <c r="Z4340" s="415"/>
      <c r="AA4340" s="417"/>
      <c r="AB4340" s="62"/>
      <c r="AC4340" s="62"/>
      <c r="AD4340" s="62"/>
      <c r="AE4340" s="62"/>
      <c r="AF4340" s="62"/>
      <c r="AG4340" s="62"/>
      <c r="AH4340" s="62"/>
    </row>
    <row r="4341" spans="14:34">
      <c r="N4341" s="415"/>
      <c r="O4341" s="417"/>
      <c r="P4341" s="415"/>
      <c r="Q4341" s="418"/>
      <c r="R4341" s="62"/>
      <c r="S4341" s="62"/>
      <c r="T4341" s="62"/>
      <c r="U4341" s="62"/>
      <c r="V4341" s="417"/>
      <c r="W4341" s="62"/>
      <c r="X4341" s="415"/>
      <c r="Y4341" s="417"/>
      <c r="Z4341" s="415"/>
      <c r="AA4341" s="417"/>
      <c r="AB4341" s="62"/>
      <c r="AC4341" s="62"/>
      <c r="AD4341" s="62"/>
      <c r="AE4341" s="62"/>
      <c r="AF4341" s="62"/>
      <c r="AG4341" s="62"/>
      <c r="AH4341" s="62"/>
    </row>
    <row r="4342" spans="14:34">
      <c r="N4342" s="415"/>
      <c r="O4342" s="417"/>
      <c r="P4342" s="415"/>
      <c r="Q4342" s="418"/>
      <c r="R4342" s="62"/>
      <c r="S4342" s="62"/>
      <c r="T4342" s="62"/>
      <c r="U4342" s="62"/>
      <c r="V4342" s="417"/>
      <c r="W4342" s="62"/>
      <c r="X4342" s="415"/>
      <c r="Y4342" s="417"/>
      <c r="Z4342" s="415"/>
      <c r="AA4342" s="417"/>
      <c r="AB4342" s="62"/>
      <c r="AC4342" s="62"/>
      <c r="AD4342" s="62"/>
      <c r="AE4342" s="62"/>
      <c r="AF4342" s="62"/>
      <c r="AG4342" s="62"/>
      <c r="AH4342" s="62"/>
    </row>
    <row r="4343" spans="14:34">
      <c r="N4343" s="415"/>
      <c r="O4343" s="417"/>
      <c r="P4343" s="415"/>
      <c r="Q4343" s="418"/>
      <c r="R4343" s="62"/>
      <c r="S4343" s="62"/>
      <c r="T4343" s="62"/>
      <c r="U4343" s="62"/>
      <c r="V4343" s="417"/>
      <c r="W4343" s="62"/>
      <c r="X4343" s="415"/>
      <c r="Y4343" s="417"/>
      <c r="Z4343" s="415"/>
      <c r="AA4343" s="417"/>
      <c r="AB4343" s="62"/>
      <c r="AC4343" s="62"/>
      <c r="AD4343" s="62"/>
      <c r="AE4343" s="62"/>
      <c r="AF4343" s="62"/>
      <c r="AG4343" s="62"/>
      <c r="AH4343" s="62"/>
    </row>
    <row r="4344" spans="14:34">
      <c r="N4344" s="415"/>
      <c r="O4344" s="417"/>
      <c r="P4344" s="415"/>
      <c r="Q4344" s="418"/>
      <c r="R4344" s="62"/>
      <c r="S4344" s="62"/>
      <c r="T4344" s="62"/>
      <c r="U4344" s="62"/>
      <c r="V4344" s="417"/>
      <c r="W4344" s="62"/>
      <c r="X4344" s="415"/>
      <c r="Y4344" s="417"/>
      <c r="Z4344" s="415"/>
      <c r="AA4344" s="417"/>
      <c r="AB4344" s="62"/>
      <c r="AC4344" s="62"/>
      <c r="AD4344" s="62"/>
      <c r="AE4344" s="62"/>
      <c r="AF4344" s="62"/>
      <c r="AG4344" s="62"/>
      <c r="AH4344" s="62"/>
    </row>
    <row r="4345" spans="14:34">
      <c r="N4345" s="415"/>
      <c r="O4345" s="417"/>
      <c r="P4345" s="415"/>
      <c r="Q4345" s="418"/>
      <c r="R4345" s="62"/>
      <c r="S4345" s="62"/>
      <c r="T4345" s="62"/>
      <c r="U4345" s="62"/>
      <c r="V4345" s="417"/>
      <c r="W4345" s="62"/>
      <c r="X4345" s="415"/>
      <c r="Y4345" s="417"/>
      <c r="Z4345" s="415"/>
      <c r="AA4345" s="417"/>
      <c r="AB4345" s="62"/>
      <c r="AC4345" s="62"/>
      <c r="AD4345" s="62"/>
      <c r="AE4345" s="62"/>
      <c r="AF4345" s="62"/>
      <c r="AG4345" s="62"/>
      <c r="AH4345" s="62"/>
    </row>
    <row r="4346" spans="14:34">
      <c r="N4346" s="415"/>
      <c r="O4346" s="417"/>
      <c r="P4346" s="415"/>
      <c r="Q4346" s="418"/>
      <c r="R4346" s="62"/>
      <c r="S4346" s="62"/>
      <c r="T4346" s="62"/>
      <c r="U4346" s="62"/>
      <c r="V4346" s="417"/>
      <c r="W4346" s="62"/>
      <c r="X4346" s="415"/>
      <c r="Y4346" s="417"/>
      <c r="Z4346" s="415"/>
      <c r="AA4346" s="417"/>
      <c r="AB4346" s="62"/>
      <c r="AC4346" s="62"/>
      <c r="AD4346" s="62"/>
      <c r="AE4346" s="62"/>
      <c r="AF4346" s="62"/>
      <c r="AG4346" s="62"/>
      <c r="AH4346" s="62"/>
    </row>
    <row r="4347" spans="14:34">
      <c r="N4347" s="415"/>
      <c r="O4347" s="417"/>
      <c r="P4347" s="415"/>
      <c r="Q4347" s="418"/>
      <c r="R4347" s="62"/>
      <c r="S4347" s="62"/>
      <c r="T4347" s="62"/>
      <c r="U4347" s="62"/>
      <c r="V4347" s="417"/>
      <c r="W4347" s="62"/>
      <c r="X4347" s="415"/>
      <c r="Y4347" s="417"/>
      <c r="Z4347" s="415"/>
      <c r="AA4347" s="417"/>
      <c r="AB4347" s="62"/>
      <c r="AC4347" s="62"/>
      <c r="AD4347" s="62"/>
      <c r="AE4347" s="62"/>
      <c r="AF4347" s="62"/>
      <c r="AG4347" s="62"/>
      <c r="AH4347" s="62"/>
    </row>
    <row r="4348" spans="14:34">
      <c r="N4348" s="415"/>
      <c r="O4348" s="417"/>
      <c r="P4348" s="415"/>
      <c r="Q4348" s="418"/>
      <c r="R4348" s="62"/>
      <c r="S4348" s="62"/>
      <c r="T4348" s="62"/>
      <c r="U4348" s="62"/>
      <c r="V4348" s="417"/>
      <c r="W4348" s="62"/>
      <c r="X4348" s="415"/>
      <c r="Y4348" s="417"/>
      <c r="Z4348" s="415"/>
      <c r="AA4348" s="417"/>
      <c r="AB4348" s="62"/>
      <c r="AC4348" s="62"/>
      <c r="AD4348" s="62"/>
      <c r="AE4348" s="62"/>
      <c r="AF4348" s="62"/>
      <c r="AG4348" s="62"/>
      <c r="AH4348" s="62"/>
    </row>
    <row r="4349" spans="14:34">
      <c r="N4349" s="415"/>
      <c r="O4349" s="417"/>
      <c r="P4349" s="415"/>
      <c r="Q4349" s="418"/>
      <c r="R4349" s="62"/>
      <c r="S4349" s="62"/>
      <c r="T4349" s="62"/>
      <c r="U4349" s="62"/>
      <c r="V4349" s="417"/>
      <c r="W4349" s="62"/>
      <c r="X4349" s="415"/>
      <c r="Y4349" s="417"/>
      <c r="Z4349" s="415"/>
      <c r="AA4349" s="417"/>
      <c r="AB4349" s="62"/>
      <c r="AC4349" s="62"/>
      <c r="AD4349" s="62"/>
      <c r="AE4349" s="62"/>
      <c r="AF4349" s="62"/>
      <c r="AG4349" s="62"/>
      <c r="AH4349" s="62"/>
    </row>
    <row r="4350" spans="14:34">
      <c r="N4350" s="415"/>
      <c r="O4350" s="417"/>
      <c r="P4350" s="415"/>
      <c r="Q4350" s="418"/>
      <c r="R4350" s="62"/>
      <c r="S4350" s="62"/>
      <c r="T4350" s="62"/>
      <c r="U4350" s="62"/>
      <c r="V4350" s="417"/>
      <c r="W4350" s="62"/>
      <c r="X4350" s="415"/>
      <c r="Y4350" s="417"/>
      <c r="Z4350" s="415"/>
      <c r="AA4350" s="417"/>
      <c r="AB4350" s="62"/>
      <c r="AC4350" s="62"/>
      <c r="AD4350" s="62"/>
      <c r="AE4350" s="62"/>
      <c r="AF4350" s="62"/>
      <c r="AG4350" s="62"/>
      <c r="AH4350" s="62"/>
    </row>
    <row r="4351" spans="14:34">
      <c r="N4351" s="415"/>
      <c r="O4351" s="417"/>
      <c r="P4351" s="415"/>
      <c r="Q4351" s="418"/>
      <c r="R4351" s="62"/>
      <c r="S4351" s="62"/>
      <c r="T4351" s="62"/>
      <c r="U4351" s="62"/>
      <c r="V4351" s="417"/>
      <c r="W4351" s="62"/>
      <c r="X4351" s="415"/>
      <c r="Y4351" s="417"/>
      <c r="Z4351" s="415"/>
      <c r="AA4351" s="417"/>
      <c r="AB4351" s="62"/>
      <c r="AC4351" s="62"/>
      <c r="AD4351" s="62"/>
      <c r="AE4351" s="62"/>
      <c r="AF4351" s="62"/>
      <c r="AG4351" s="62"/>
      <c r="AH4351" s="62"/>
    </row>
    <row r="4352" spans="14:34">
      <c r="N4352" s="415"/>
      <c r="O4352" s="417"/>
      <c r="P4352" s="415"/>
      <c r="Q4352" s="418"/>
      <c r="R4352" s="62"/>
      <c r="S4352" s="62"/>
      <c r="T4352" s="62"/>
      <c r="U4352" s="62"/>
      <c r="V4352" s="417"/>
      <c r="W4352" s="62"/>
      <c r="X4352" s="415"/>
      <c r="Y4352" s="417"/>
      <c r="Z4352" s="415"/>
      <c r="AA4352" s="417"/>
      <c r="AB4352" s="62"/>
      <c r="AC4352" s="62"/>
      <c r="AD4352" s="62"/>
      <c r="AE4352" s="62"/>
      <c r="AF4352" s="62"/>
      <c r="AG4352" s="62"/>
      <c r="AH4352" s="62"/>
    </row>
    <row r="4353" spans="14:34">
      <c r="N4353" s="415"/>
      <c r="O4353" s="417"/>
      <c r="P4353" s="415"/>
      <c r="Q4353" s="418"/>
      <c r="R4353" s="62"/>
      <c r="S4353" s="62"/>
      <c r="T4353" s="62"/>
      <c r="U4353" s="62"/>
      <c r="V4353" s="417"/>
      <c r="W4353" s="62"/>
      <c r="X4353" s="415"/>
      <c r="Y4353" s="417"/>
      <c r="Z4353" s="415"/>
      <c r="AA4353" s="417"/>
      <c r="AB4353" s="62"/>
      <c r="AC4353" s="62"/>
      <c r="AD4353" s="62"/>
      <c r="AE4353" s="62"/>
      <c r="AF4353" s="62"/>
      <c r="AG4353" s="62"/>
      <c r="AH4353" s="62"/>
    </row>
    <row r="4354" spans="14:34">
      <c r="N4354" s="415"/>
      <c r="O4354" s="417"/>
      <c r="P4354" s="415"/>
      <c r="Q4354" s="418"/>
      <c r="R4354" s="62"/>
      <c r="S4354" s="62"/>
      <c r="T4354" s="62"/>
      <c r="U4354" s="62"/>
      <c r="V4354" s="417"/>
      <c r="W4354" s="62"/>
      <c r="X4354" s="415"/>
      <c r="Y4354" s="417"/>
      <c r="Z4354" s="415"/>
      <c r="AA4354" s="417"/>
      <c r="AB4354" s="62"/>
      <c r="AC4354" s="62"/>
      <c r="AD4354" s="62"/>
      <c r="AE4354" s="62"/>
      <c r="AF4354" s="62"/>
      <c r="AG4354" s="62"/>
      <c r="AH4354" s="62"/>
    </row>
    <row r="4355" spans="14:34">
      <c r="N4355" s="415"/>
      <c r="O4355" s="417"/>
      <c r="P4355" s="415"/>
      <c r="Q4355" s="418"/>
      <c r="R4355" s="62"/>
      <c r="S4355" s="62"/>
      <c r="T4355" s="62"/>
      <c r="U4355" s="62"/>
      <c r="V4355" s="417"/>
      <c r="W4355" s="62"/>
      <c r="X4355" s="415"/>
      <c r="Y4355" s="417"/>
      <c r="Z4355" s="415"/>
      <c r="AA4355" s="417"/>
      <c r="AB4355" s="62"/>
      <c r="AC4355" s="62"/>
      <c r="AD4355" s="62"/>
      <c r="AE4355" s="62"/>
      <c r="AF4355" s="62"/>
      <c r="AG4355" s="62"/>
      <c r="AH4355" s="62"/>
    </row>
    <row r="4356" spans="14:34">
      <c r="N4356" s="415"/>
      <c r="O4356" s="417"/>
      <c r="P4356" s="415"/>
      <c r="Q4356" s="418"/>
      <c r="R4356" s="62"/>
      <c r="S4356" s="62"/>
      <c r="T4356" s="62"/>
      <c r="U4356" s="62"/>
      <c r="V4356" s="417"/>
      <c r="W4356" s="62"/>
      <c r="X4356" s="415"/>
      <c r="Y4356" s="417"/>
      <c r="Z4356" s="415"/>
      <c r="AA4356" s="417"/>
      <c r="AB4356" s="62"/>
      <c r="AC4356" s="62"/>
      <c r="AD4356" s="62"/>
      <c r="AE4356" s="62"/>
      <c r="AF4356" s="62"/>
      <c r="AG4356" s="62"/>
      <c r="AH4356" s="62"/>
    </row>
    <row r="4357" spans="14:34">
      <c r="N4357" s="415"/>
      <c r="O4357" s="417"/>
      <c r="P4357" s="415"/>
      <c r="Q4357" s="418"/>
      <c r="R4357" s="62"/>
      <c r="S4357" s="62"/>
      <c r="T4357" s="62"/>
      <c r="U4357" s="62"/>
      <c r="V4357" s="417"/>
      <c r="W4357" s="62"/>
      <c r="X4357" s="415"/>
      <c r="Y4357" s="417"/>
      <c r="Z4357" s="415"/>
      <c r="AA4357" s="417"/>
      <c r="AB4357" s="62"/>
      <c r="AC4357" s="62"/>
      <c r="AD4357" s="62"/>
      <c r="AE4357" s="62"/>
      <c r="AF4357" s="62"/>
      <c r="AG4357" s="62"/>
      <c r="AH4357" s="62"/>
    </row>
    <row r="4358" spans="14:34">
      <c r="N4358" s="415"/>
      <c r="O4358" s="417"/>
      <c r="P4358" s="415"/>
      <c r="Q4358" s="418"/>
      <c r="R4358" s="62"/>
      <c r="S4358" s="62"/>
      <c r="T4358" s="62"/>
      <c r="U4358" s="62"/>
      <c r="V4358" s="417"/>
      <c r="W4358" s="62"/>
      <c r="X4358" s="415"/>
      <c r="Y4358" s="417"/>
      <c r="Z4358" s="415"/>
      <c r="AA4358" s="417"/>
      <c r="AB4358" s="62"/>
      <c r="AC4358" s="62"/>
      <c r="AD4358" s="62"/>
      <c r="AE4358" s="62"/>
      <c r="AF4358" s="62"/>
      <c r="AG4358" s="62"/>
      <c r="AH4358" s="62"/>
    </row>
    <row r="4359" spans="14:34">
      <c r="N4359" s="415"/>
      <c r="O4359" s="417"/>
      <c r="P4359" s="415"/>
      <c r="Q4359" s="418"/>
      <c r="R4359" s="62"/>
      <c r="S4359" s="62"/>
      <c r="T4359" s="62"/>
      <c r="U4359" s="62"/>
      <c r="V4359" s="417"/>
      <c r="W4359" s="62"/>
      <c r="X4359" s="415"/>
      <c r="Y4359" s="417"/>
      <c r="Z4359" s="415"/>
      <c r="AA4359" s="417"/>
      <c r="AB4359" s="62"/>
      <c r="AC4359" s="62"/>
      <c r="AD4359" s="62"/>
      <c r="AE4359" s="62"/>
      <c r="AF4359" s="62"/>
      <c r="AG4359" s="62"/>
      <c r="AH4359" s="62"/>
    </row>
    <row r="4360" spans="14:34">
      <c r="N4360" s="415"/>
      <c r="O4360" s="417"/>
      <c r="P4360" s="415"/>
      <c r="Q4360" s="418"/>
      <c r="R4360" s="62"/>
      <c r="S4360" s="62"/>
      <c r="T4360" s="62"/>
      <c r="U4360" s="62"/>
      <c r="V4360" s="417"/>
      <c r="W4360" s="62"/>
      <c r="X4360" s="415"/>
      <c r="Y4360" s="417"/>
      <c r="Z4360" s="415"/>
      <c r="AA4360" s="417"/>
      <c r="AB4360" s="62"/>
      <c r="AC4360" s="62"/>
      <c r="AD4360" s="62"/>
      <c r="AE4360" s="62"/>
      <c r="AF4360" s="62"/>
      <c r="AG4360" s="62"/>
      <c r="AH4360" s="62"/>
    </row>
    <row r="4361" spans="14:34">
      <c r="N4361" s="415"/>
      <c r="O4361" s="417"/>
      <c r="P4361" s="415"/>
      <c r="Q4361" s="418"/>
      <c r="R4361" s="62"/>
      <c r="S4361" s="62"/>
      <c r="T4361" s="62"/>
      <c r="U4361" s="62"/>
      <c r="V4361" s="417"/>
      <c r="W4361" s="62"/>
      <c r="X4361" s="415"/>
      <c r="Y4361" s="417"/>
      <c r="Z4361" s="415"/>
      <c r="AA4361" s="417"/>
      <c r="AB4361" s="62"/>
      <c r="AC4361" s="62"/>
      <c r="AD4361" s="62"/>
      <c r="AE4361" s="62"/>
      <c r="AF4361" s="62"/>
      <c r="AG4361" s="62"/>
      <c r="AH4361" s="62"/>
    </row>
    <row r="4362" spans="14:34">
      <c r="N4362" s="415"/>
      <c r="O4362" s="417"/>
      <c r="P4362" s="415"/>
      <c r="Q4362" s="418"/>
      <c r="R4362" s="62"/>
      <c r="S4362" s="62"/>
      <c r="T4362" s="62"/>
      <c r="U4362" s="62"/>
      <c r="V4362" s="417"/>
      <c r="W4362" s="62"/>
      <c r="X4362" s="415"/>
      <c r="Y4362" s="417"/>
      <c r="Z4362" s="415"/>
      <c r="AA4362" s="417"/>
      <c r="AB4362" s="62"/>
      <c r="AC4362" s="62"/>
      <c r="AD4362" s="62"/>
      <c r="AE4362" s="62"/>
      <c r="AF4362" s="62"/>
      <c r="AG4362" s="62"/>
      <c r="AH4362" s="62"/>
    </row>
    <row r="4363" spans="14:34">
      <c r="N4363" s="415"/>
      <c r="O4363" s="417"/>
      <c r="P4363" s="415"/>
      <c r="Q4363" s="418"/>
      <c r="R4363" s="62"/>
      <c r="S4363" s="62"/>
      <c r="T4363" s="62"/>
      <c r="U4363" s="62"/>
      <c r="V4363" s="417"/>
      <c r="W4363" s="62"/>
      <c r="X4363" s="415"/>
      <c r="Y4363" s="417"/>
      <c r="Z4363" s="415"/>
      <c r="AA4363" s="417"/>
      <c r="AB4363" s="62"/>
      <c r="AC4363" s="62"/>
      <c r="AD4363" s="62"/>
      <c r="AE4363" s="62"/>
      <c r="AF4363" s="62"/>
      <c r="AG4363" s="62"/>
      <c r="AH4363" s="62"/>
    </row>
    <row r="4364" spans="14:34">
      <c r="N4364" s="415"/>
      <c r="O4364" s="417"/>
      <c r="P4364" s="415"/>
      <c r="Q4364" s="418"/>
      <c r="R4364" s="62"/>
      <c r="S4364" s="62"/>
      <c r="T4364" s="62"/>
      <c r="U4364" s="62"/>
      <c r="V4364" s="417"/>
      <c r="W4364" s="62"/>
      <c r="X4364" s="415"/>
      <c r="Y4364" s="417"/>
      <c r="Z4364" s="415"/>
      <c r="AA4364" s="417"/>
      <c r="AB4364" s="62"/>
      <c r="AC4364" s="62"/>
      <c r="AD4364" s="62"/>
      <c r="AE4364" s="62"/>
      <c r="AF4364" s="62"/>
      <c r="AG4364" s="62"/>
      <c r="AH4364" s="62"/>
    </row>
    <row r="4365" spans="14:34">
      <c r="N4365" s="415"/>
      <c r="O4365" s="417"/>
      <c r="P4365" s="415"/>
      <c r="Q4365" s="418"/>
      <c r="R4365" s="62"/>
      <c r="S4365" s="62"/>
      <c r="T4365" s="62"/>
      <c r="U4365" s="62"/>
      <c r="V4365" s="417"/>
      <c r="W4365" s="62"/>
      <c r="X4365" s="415"/>
      <c r="Y4365" s="417"/>
      <c r="Z4365" s="415"/>
      <c r="AA4365" s="417"/>
      <c r="AB4365" s="62"/>
      <c r="AC4365" s="62"/>
      <c r="AD4365" s="62"/>
      <c r="AE4365" s="62"/>
      <c r="AF4365" s="62"/>
      <c r="AG4365" s="62"/>
      <c r="AH4365" s="62"/>
    </row>
    <row r="4366" spans="14:34">
      <c r="N4366" s="415"/>
      <c r="O4366" s="417"/>
      <c r="P4366" s="415"/>
      <c r="Q4366" s="418"/>
      <c r="R4366" s="62"/>
      <c r="S4366" s="62"/>
      <c r="T4366" s="62"/>
      <c r="U4366" s="62"/>
      <c r="V4366" s="417"/>
      <c r="W4366" s="62"/>
      <c r="X4366" s="415"/>
      <c r="Y4366" s="417"/>
      <c r="Z4366" s="415"/>
      <c r="AA4366" s="417"/>
      <c r="AB4366" s="62"/>
      <c r="AC4366" s="62"/>
      <c r="AD4366" s="62"/>
      <c r="AE4366" s="62"/>
      <c r="AF4366" s="62"/>
      <c r="AG4366" s="62"/>
      <c r="AH4366" s="62"/>
    </row>
    <row r="4367" spans="14:34">
      <c r="N4367" s="415"/>
      <c r="O4367" s="417"/>
      <c r="P4367" s="415"/>
      <c r="Q4367" s="418"/>
      <c r="R4367" s="62"/>
      <c r="S4367" s="62"/>
      <c r="T4367" s="62"/>
      <c r="U4367" s="62"/>
      <c r="V4367" s="417"/>
      <c r="W4367" s="62"/>
      <c r="X4367" s="415"/>
      <c r="Y4367" s="417"/>
      <c r="Z4367" s="415"/>
      <c r="AA4367" s="417"/>
      <c r="AB4367" s="62"/>
      <c r="AC4367" s="62"/>
      <c r="AD4367" s="62"/>
      <c r="AE4367" s="62"/>
      <c r="AF4367" s="62"/>
      <c r="AG4367" s="62"/>
      <c r="AH4367" s="62"/>
    </row>
    <row r="4368" spans="14:34">
      <c r="N4368" s="415"/>
      <c r="O4368" s="417"/>
      <c r="P4368" s="415"/>
      <c r="Q4368" s="418"/>
      <c r="R4368" s="62"/>
      <c r="S4368" s="62"/>
      <c r="T4368" s="62"/>
      <c r="U4368" s="62"/>
      <c r="V4368" s="417"/>
      <c r="W4368" s="62"/>
      <c r="X4368" s="415"/>
      <c r="Y4368" s="417"/>
      <c r="Z4368" s="415"/>
      <c r="AA4368" s="417"/>
      <c r="AB4368" s="62"/>
      <c r="AC4368" s="62"/>
      <c r="AD4368" s="62"/>
      <c r="AE4368" s="62"/>
      <c r="AF4368" s="62"/>
      <c r="AG4368" s="62"/>
      <c r="AH4368" s="62"/>
    </row>
    <row r="4369" spans="14:34">
      <c r="N4369" s="415"/>
      <c r="O4369" s="417"/>
      <c r="P4369" s="415"/>
      <c r="Q4369" s="418"/>
      <c r="R4369" s="62"/>
      <c r="S4369" s="62"/>
      <c r="T4369" s="62"/>
      <c r="U4369" s="62"/>
      <c r="V4369" s="417"/>
      <c r="W4369" s="62"/>
      <c r="X4369" s="415"/>
      <c r="Y4369" s="417"/>
      <c r="Z4369" s="415"/>
      <c r="AA4369" s="417"/>
      <c r="AB4369" s="62"/>
      <c r="AC4369" s="62"/>
      <c r="AD4369" s="62"/>
      <c r="AE4369" s="62"/>
      <c r="AF4369" s="62"/>
      <c r="AG4369" s="62"/>
      <c r="AH4369" s="62"/>
    </row>
    <row r="4370" spans="14:34">
      <c r="N4370" s="415"/>
      <c r="O4370" s="417"/>
      <c r="P4370" s="415"/>
      <c r="Q4370" s="418"/>
      <c r="R4370" s="62"/>
      <c r="S4370" s="62"/>
      <c r="T4370" s="62"/>
      <c r="U4370" s="62"/>
      <c r="V4370" s="417"/>
      <c r="W4370" s="62"/>
      <c r="X4370" s="415"/>
      <c r="Y4370" s="417"/>
      <c r="Z4370" s="415"/>
      <c r="AA4370" s="417"/>
      <c r="AB4370" s="62"/>
      <c r="AC4370" s="62"/>
      <c r="AD4370" s="62"/>
      <c r="AE4370" s="62"/>
      <c r="AF4370" s="62"/>
      <c r="AG4370" s="62"/>
      <c r="AH4370" s="62"/>
    </row>
    <row r="4371" spans="14:34">
      <c r="N4371" s="415"/>
      <c r="O4371" s="417"/>
      <c r="P4371" s="415"/>
      <c r="Q4371" s="418"/>
      <c r="R4371" s="62"/>
      <c r="S4371" s="62"/>
      <c r="T4371" s="62"/>
      <c r="U4371" s="62"/>
      <c r="V4371" s="417"/>
      <c r="W4371" s="62"/>
      <c r="X4371" s="415"/>
      <c r="Y4371" s="417"/>
      <c r="Z4371" s="415"/>
      <c r="AA4371" s="417"/>
      <c r="AB4371" s="62"/>
      <c r="AC4371" s="62"/>
      <c r="AD4371" s="62"/>
      <c r="AE4371" s="62"/>
      <c r="AF4371" s="62"/>
      <c r="AG4371" s="62"/>
      <c r="AH4371" s="62"/>
    </row>
    <row r="4372" spans="14:34">
      <c r="N4372" s="415"/>
      <c r="O4372" s="417"/>
      <c r="P4372" s="415"/>
      <c r="Q4372" s="418"/>
      <c r="R4372" s="62"/>
      <c r="S4372" s="62"/>
      <c r="T4372" s="62"/>
      <c r="U4372" s="62"/>
      <c r="V4372" s="417"/>
      <c r="W4372" s="62"/>
      <c r="X4372" s="415"/>
      <c r="Y4372" s="417"/>
      <c r="Z4372" s="415"/>
      <c r="AA4372" s="417"/>
      <c r="AB4372" s="62"/>
      <c r="AC4372" s="62"/>
      <c r="AD4372" s="62"/>
      <c r="AE4372" s="62"/>
      <c r="AF4372" s="62"/>
      <c r="AG4372" s="62"/>
      <c r="AH4372" s="62"/>
    </row>
    <row r="4373" spans="14:34">
      <c r="N4373" s="415"/>
      <c r="O4373" s="417"/>
      <c r="P4373" s="415"/>
      <c r="Q4373" s="418"/>
      <c r="R4373" s="62"/>
      <c r="S4373" s="62"/>
      <c r="T4373" s="62"/>
      <c r="U4373" s="62"/>
      <c r="V4373" s="417"/>
      <c r="W4373" s="62"/>
      <c r="X4373" s="415"/>
      <c r="Y4373" s="417"/>
      <c r="Z4373" s="415"/>
      <c r="AA4373" s="417"/>
      <c r="AB4373" s="62"/>
      <c r="AC4373" s="62"/>
      <c r="AD4373" s="62"/>
      <c r="AE4373" s="62"/>
      <c r="AF4373" s="62"/>
      <c r="AG4373" s="62"/>
      <c r="AH4373" s="62"/>
    </row>
    <row r="4374" spans="14:34">
      <c r="N4374" s="415"/>
      <c r="O4374" s="417"/>
      <c r="P4374" s="415"/>
      <c r="Q4374" s="418"/>
      <c r="R4374" s="62"/>
      <c r="S4374" s="62"/>
      <c r="T4374" s="62"/>
      <c r="U4374" s="62"/>
      <c r="V4374" s="417"/>
      <c r="W4374" s="62"/>
      <c r="X4374" s="415"/>
      <c r="Y4374" s="417"/>
      <c r="Z4374" s="415"/>
      <c r="AA4374" s="417"/>
      <c r="AB4374" s="62"/>
      <c r="AC4374" s="62"/>
      <c r="AD4374" s="62"/>
      <c r="AE4374" s="62"/>
      <c r="AF4374" s="62"/>
      <c r="AG4374" s="62"/>
      <c r="AH4374" s="62"/>
    </row>
    <row r="4375" spans="14:34">
      <c r="N4375" s="415"/>
      <c r="O4375" s="417"/>
      <c r="P4375" s="415"/>
      <c r="Q4375" s="418"/>
      <c r="R4375" s="62"/>
      <c r="S4375" s="62"/>
      <c r="T4375" s="62"/>
      <c r="U4375" s="62"/>
      <c r="V4375" s="417"/>
      <c r="W4375" s="62"/>
      <c r="X4375" s="415"/>
      <c r="Y4375" s="417"/>
      <c r="Z4375" s="415"/>
      <c r="AA4375" s="417"/>
      <c r="AB4375" s="62"/>
      <c r="AC4375" s="62"/>
      <c r="AD4375" s="62"/>
      <c r="AE4375" s="62"/>
      <c r="AF4375" s="62"/>
      <c r="AG4375" s="62"/>
      <c r="AH4375" s="62"/>
    </row>
    <row r="4376" spans="14:34">
      <c r="N4376" s="415"/>
      <c r="O4376" s="417"/>
      <c r="P4376" s="415"/>
      <c r="Q4376" s="418"/>
      <c r="R4376" s="62"/>
      <c r="S4376" s="62"/>
      <c r="T4376" s="62"/>
      <c r="U4376" s="62"/>
      <c r="V4376" s="417"/>
      <c r="W4376" s="62"/>
      <c r="X4376" s="415"/>
      <c r="Y4376" s="417"/>
      <c r="Z4376" s="415"/>
      <c r="AA4376" s="417"/>
      <c r="AB4376" s="62"/>
      <c r="AC4376" s="62"/>
      <c r="AD4376" s="62"/>
      <c r="AE4376" s="62"/>
      <c r="AF4376" s="62"/>
      <c r="AG4376" s="62"/>
      <c r="AH4376" s="62"/>
    </row>
    <row r="4377" spans="14:34">
      <c r="N4377" s="415"/>
      <c r="O4377" s="417"/>
      <c r="P4377" s="415"/>
      <c r="Q4377" s="418"/>
      <c r="R4377" s="62"/>
      <c r="S4377" s="62"/>
      <c r="T4377" s="62"/>
      <c r="U4377" s="62"/>
      <c r="V4377" s="417"/>
      <c r="W4377" s="62"/>
      <c r="X4377" s="415"/>
      <c r="Y4377" s="417"/>
      <c r="Z4377" s="415"/>
      <c r="AA4377" s="417"/>
      <c r="AB4377" s="62"/>
      <c r="AC4377" s="62"/>
      <c r="AD4377" s="62"/>
      <c r="AE4377" s="62"/>
      <c r="AF4377" s="62"/>
      <c r="AG4377" s="62"/>
      <c r="AH4377" s="62"/>
    </row>
    <row r="4378" spans="14:34">
      <c r="N4378" s="415"/>
      <c r="O4378" s="417"/>
      <c r="P4378" s="415"/>
      <c r="Q4378" s="418"/>
      <c r="R4378" s="62"/>
      <c r="S4378" s="62"/>
      <c r="T4378" s="62"/>
      <c r="U4378" s="62"/>
      <c r="V4378" s="417"/>
      <c r="W4378" s="62"/>
      <c r="X4378" s="415"/>
      <c r="Y4378" s="417"/>
      <c r="Z4378" s="415"/>
      <c r="AA4378" s="417"/>
      <c r="AB4378" s="62"/>
      <c r="AC4378" s="62"/>
      <c r="AD4378" s="62"/>
      <c r="AE4378" s="62"/>
      <c r="AF4378" s="62"/>
      <c r="AG4378" s="62"/>
      <c r="AH4378" s="62"/>
    </row>
    <row r="4379" spans="14:34">
      <c r="N4379" s="415"/>
      <c r="O4379" s="417"/>
      <c r="P4379" s="415"/>
      <c r="Q4379" s="418"/>
      <c r="R4379" s="62"/>
      <c r="S4379" s="62"/>
      <c r="T4379" s="62"/>
      <c r="U4379" s="62"/>
      <c r="V4379" s="417"/>
      <c r="W4379" s="62"/>
      <c r="X4379" s="415"/>
      <c r="Y4379" s="417"/>
      <c r="Z4379" s="415"/>
      <c r="AA4379" s="417"/>
      <c r="AB4379" s="62"/>
      <c r="AC4379" s="62"/>
      <c r="AD4379" s="62"/>
      <c r="AE4379" s="62"/>
      <c r="AF4379" s="62"/>
      <c r="AG4379" s="62"/>
      <c r="AH4379" s="62"/>
    </row>
    <row r="4380" spans="14:34">
      <c r="N4380" s="415"/>
      <c r="O4380" s="417"/>
      <c r="P4380" s="415"/>
      <c r="Q4380" s="418"/>
      <c r="R4380" s="62"/>
      <c r="S4380" s="62"/>
      <c r="T4380" s="62"/>
      <c r="U4380" s="62"/>
      <c r="V4380" s="417"/>
      <c r="W4380" s="62"/>
      <c r="X4380" s="415"/>
      <c r="Y4380" s="417"/>
      <c r="Z4380" s="415"/>
      <c r="AA4380" s="417"/>
      <c r="AB4380" s="62"/>
      <c r="AC4380" s="62"/>
      <c r="AD4380" s="62"/>
      <c r="AE4380" s="62"/>
      <c r="AF4380" s="62"/>
      <c r="AG4380" s="62"/>
      <c r="AH4380" s="62"/>
    </row>
    <row r="4381" spans="14:34">
      <c r="N4381" s="415"/>
      <c r="O4381" s="417"/>
      <c r="P4381" s="415"/>
      <c r="Q4381" s="418"/>
      <c r="R4381" s="62"/>
      <c r="S4381" s="62"/>
      <c r="T4381" s="62"/>
      <c r="U4381" s="62"/>
      <c r="V4381" s="417"/>
      <c r="W4381" s="62"/>
      <c r="X4381" s="415"/>
      <c r="Y4381" s="417"/>
      <c r="Z4381" s="415"/>
      <c r="AA4381" s="417"/>
      <c r="AB4381" s="62"/>
      <c r="AC4381" s="62"/>
      <c r="AD4381" s="62"/>
      <c r="AE4381" s="62"/>
      <c r="AF4381" s="62"/>
      <c r="AG4381" s="62"/>
      <c r="AH4381" s="62"/>
    </row>
    <row r="4382" spans="14:34">
      <c r="N4382" s="415"/>
      <c r="O4382" s="417"/>
      <c r="P4382" s="415"/>
      <c r="Q4382" s="418"/>
      <c r="R4382" s="62"/>
      <c r="S4382" s="62"/>
      <c r="T4382" s="62"/>
      <c r="U4382" s="62"/>
      <c r="V4382" s="417"/>
      <c r="W4382" s="62"/>
      <c r="X4382" s="415"/>
      <c r="Y4382" s="417"/>
      <c r="Z4382" s="415"/>
      <c r="AA4382" s="417"/>
      <c r="AB4382" s="62"/>
      <c r="AC4382" s="62"/>
      <c r="AD4382" s="62"/>
      <c r="AE4382" s="62"/>
      <c r="AF4382" s="62"/>
      <c r="AG4382" s="62"/>
      <c r="AH4382" s="62"/>
    </row>
    <row r="4383" spans="14:34">
      <c r="N4383" s="415"/>
      <c r="O4383" s="417"/>
      <c r="P4383" s="415"/>
      <c r="Q4383" s="418"/>
      <c r="R4383" s="62"/>
      <c r="S4383" s="62"/>
      <c r="T4383" s="62"/>
      <c r="U4383" s="62"/>
      <c r="V4383" s="417"/>
      <c r="W4383" s="62"/>
      <c r="X4383" s="415"/>
      <c r="Y4383" s="417"/>
      <c r="Z4383" s="415"/>
      <c r="AA4383" s="417"/>
      <c r="AB4383" s="62"/>
      <c r="AC4383" s="62"/>
      <c r="AD4383" s="62"/>
      <c r="AE4383" s="62"/>
      <c r="AF4383" s="62"/>
      <c r="AG4383" s="62"/>
      <c r="AH4383" s="62"/>
    </row>
    <row r="4384" spans="14:34">
      <c r="N4384" s="415"/>
      <c r="O4384" s="417"/>
      <c r="P4384" s="415"/>
      <c r="Q4384" s="418"/>
      <c r="R4384" s="62"/>
      <c r="S4384" s="62"/>
      <c r="T4384" s="62"/>
      <c r="U4384" s="62"/>
      <c r="V4384" s="417"/>
      <c r="W4384" s="62"/>
      <c r="X4384" s="415"/>
      <c r="Y4384" s="417"/>
      <c r="Z4384" s="415"/>
      <c r="AA4384" s="417"/>
      <c r="AB4384" s="62"/>
      <c r="AC4384" s="62"/>
      <c r="AD4384" s="62"/>
      <c r="AE4384" s="62"/>
      <c r="AF4384" s="62"/>
      <c r="AG4384" s="62"/>
      <c r="AH4384" s="62"/>
    </row>
    <row r="4385" spans="14:34">
      <c r="N4385" s="415"/>
      <c r="O4385" s="417"/>
      <c r="P4385" s="415"/>
      <c r="Q4385" s="418"/>
      <c r="R4385" s="62"/>
      <c r="S4385" s="62"/>
      <c r="T4385" s="62"/>
      <c r="U4385" s="62"/>
      <c r="V4385" s="417"/>
      <c r="W4385" s="62"/>
      <c r="X4385" s="415"/>
      <c r="Y4385" s="417"/>
      <c r="Z4385" s="415"/>
      <c r="AA4385" s="417"/>
      <c r="AB4385" s="62"/>
      <c r="AC4385" s="62"/>
      <c r="AD4385" s="62"/>
      <c r="AE4385" s="62"/>
      <c r="AF4385" s="62"/>
      <c r="AG4385" s="62"/>
      <c r="AH4385" s="62"/>
    </row>
    <row r="4386" spans="14:34">
      <c r="N4386" s="415"/>
      <c r="O4386" s="417"/>
      <c r="P4386" s="415"/>
      <c r="Q4386" s="418"/>
      <c r="R4386" s="62"/>
      <c r="S4386" s="62"/>
      <c r="T4386" s="62"/>
      <c r="U4386" s="62"/>
      <c r="V4386" s="417"/>
      <c r="W4386" s="62"/>
      <c r="X4386" s="415"/>
      <c r="Y4386" s="417"/>
      <c r="Z4386" s="415"/>
      <c r="AA4386" s="417"/>
      <c r="AB4386" s="62"/>
      <c r="AC4386" s="62"/>
      <c r="AD4386" s="62"/>
      <c r="AE4386" s="62"/>
      <c r="AF4386" s="62"/>
      <c r="AG4386" s="62"/>
      <c r="AH4386" s="62"/>
    </row>
    <row r="4387" spans="14:34">
      <c r="N4387" s="415"/>
      <c r="O4387" s="417"/>
      <c r="P4387" s="415"/>
      <c r="Q4387" s="418"/>
      <c r="R4387" s="62"/>
      <c r="S4387" s="62"/>
      <c r="T4387" s="62"/>
      <c r="U4387" s="62"/>
      <c r="V4387" s="417"/>
      <c r="W4387" s="62"/>
      <c r="X4387" s="415"/>
      <c r="Y4387" s="417"/>
      <c r="Z4387" s="415"/>
      <c r="AA4387" s="417"/>
      <c r="AB4387" s="62"/>
      <c r="AC4387" s="62"/>
      <c r="AD4387" s="62"/>
      <c r="AE4387" s="62"/>
      <c r="AF4387" s="62"/>
      <c r="AG4387" s="62"/>
      <c r="AH4387" s="62"/>
    </row>
    <row r="4388" spans="14:34">
      <c r="N4388" s="415"/>
      <c r="O4388" s="417"/>
      <c r="P4388" s="415"/>
      <c r="Q4388" s="418"/>
      <c r="R4388" s="62"/>
      <c r="S4388" s="62"/>
      <c r="T4388" s="62"/>
      <c r="U4388" s="62"/>
      <c r="V4388" s="417"/>
      <c r="W4388" s="62"/>
      <c r="X4388" s="415"/>
      <c r="Y4388" s="417"/>
      <c r="Z4388" s="415"/>
      <c r="AA4388" s="417"/>
      <c r="AB4388" s="62"/>
      <c r="AC4388" s="62"/>
      <c r="AD4388" s="62"/>
      <c r="AE4388" s="62"/>
      <c r="AF4388" s="62"/>
      <c r="AG4388" s="62"/>
      <c r="AH4388" s="62"/>
    </row>
    <row r="4389" spans="14:34">
      <c r="N4389" s="415"/>
      <c r="O4389" s="417"/>
      <c r="P4389" s="415"/>
      <c r="Q4389" s="418"/>
      <c r="R4389" s="62"/>
      <c r="S4389" s="62"/>
      <c r="T4389" s="62"/>
      <c r="U4389" s="62"/>
      <c r="V4389" s="417"/>
      <c r="W4389" s="62"/>
      <c r="X4389" s="415"/>
      <c r="Y4389" s="417"/>
      <c r="Z4389" s="415"/>
      <c r="AA4389" s="417"/>
      <c r="AB4389" s="62"/>
      <c r="AC4389" s="62"/>
      <c r="AD4389" s="62"/>
      <c r="AE4389" s="62"/>
      <c r="AF4389" s="62"/>
      <c r="AG4389" s="62"/>
      <c r="AH4389" s="62"/>
    </row>
    <row r="4390" spans="14:34">
      <c r="N4390" s="415"/>
      <c r="O4390" s="417"/>
      <c r="P4390" s="415"/>
      <c r="Q4390" s="418"/>
      <c r="R4390" s="62"/>
      <c r="S4390" s="62"/>
      <c r="T4390" s="62"/>
      <c r="U4390" s="62"/>
      <c r="V4390" s="417"/>
      <c r="W4390" s="62"/>
      <c r="X4390" s="415"/>
      <c r="Y4390" s="417"/>
      <c r="Z4390" s="415"/>
      <c r="AA4390" s="417"/>
      <c r="AB4390" s="62"/>
      <c r="AC4390" s="62"/>
      <c r="AD4390" s="62"/>
      <c r="AE4390" s="62"/>
      <c r="AF4390" s="62"/>
      <c r="AG4390" s="62"/>
      <c r="AH4390" s="62"/>
    </row>
    <row r="4391" spans="14:34">
      <c r="N4391" s="415"/>
      <c r="O4391" s="417"/>
      <c r="P4391" s="415"/>
      <c r="Q4391" s="418"/>
      <c r="R4391" s="62"/>
      <c r="S4391" s="62"/>
      <c r="T4391" s="62"/>
      <c r="U4391" s="62"/>
      <c r="V4391" s="417"/>
      <c r="W4391" s="62"/>
      <c r="X4391" s="415"/>
      <c r="Y4391" s="417"/>
      <c r="Z4391" s="415"/>
      <c r="AA4391" s="417"/>
      <c r="AB4391" s="62"/>
      <c r="AC4391" s="62"/>
      <c r="AD4391" s="62"/>
      <c r="AE4391" s="62"/>
      <c r="AF4391" s="62"/>
      <c r="AG4391" s="62"/>
      <c r="AH4391" s="62"/>
    </row>
    <row r="4392" spans="14:34">
      <c r="N4392" s="415"/>
      <c r="O4392" s="417"/>
      <c r="P4392" s="415"/>
      <c r="Q4392" s="418"/>
      <c r="R4392" s="62"/>
      <c r="S4392" s="62"/>
      <c r="T4392" s="62"/>
      <c r="U4392" s="62"/>
      <c r="V4392" s="417"/>
      <c r="W4392" s="62"/>
      <c r="X4392" s="415"/>
      <c r="Y4392" s="417"/>
      <c r="Z4392" s="415"/>
      <c r="AA4392" s="417"/>
      <c r="AB4392" s="62"/>
      <c r="AC4392" s="62"/>
      <c r="AD4392" s="62"/>
      <c r="AE4392" s="62"/>
      <c r="AF4392" s="62"/>
      <c r="AG4392" s="62"/>
      <c r="AH4392" s="62"/>
    </row>
    <row r="4393" spans="14:34">
      <c r="N4393" s="415"/>
      <c r="O4393" s="417"/>
      <c r="P4393" s="415"/>
      <c r="Q4393" s="418"/>
      <c r="R4393" s="62"/>
      <c r="S4393" s="62"/>
      <c r="T4393" s="62"/>
      <c r="U4393" s="62"/>
      <c r="V4393" s="417"/>
      <c r="W4393" s="62"/>
      <c r="X4393" s="415"/>
      <c r="Y4393" s="417"/>
      <c r="Z4393" s="415"/>
      <c r="AA4393" s="417"/>
      <c r="AB4393" s="62"/>
      <c r="AC4393" s="62"/>
      <c r="AD4393" s="62"/>
      <c r="AE4393" s="62"/>
      <c r="AF4393" s="62"/>
      <c r="AG4393" s="62"/>
      <c r="AH4393" s="62"/>
    </row>
    <row r="4394" spans="14:34">
      <c r="N4394" s="415"/>
      <c r="O4394" s="417"/>
      <c r="P4394" s="415"/>
      <c r="Q4394" s="418"/>
      <c r="R4394" s="62"/>
      <c r="S4394" s="62"/>
      <c r="T4394" s="62"/>
      <c r="U4394" s="62"/>
      <c r="V4394" s="417"/>
      <c r="W4394" s="62"/>
      <c r="X4394" s="415"/>
      <c r="Y4394" s="417"/>
      <c r="Z4394" s="415"/>
      <c r="AA4394" s="417"/>
      <c r="AB4394" s="62"/>
      <c r="AC4394" s="62"/>
      <c r="AD4394" s="62"/>
      <c r="AE4394" s="62"/>
      <c r="AF4394" s="62"/>
      <c r="AG4394" s="62"/>
      <c r="AH4394" s="62"/>
    </row>
    <row r="4395" spans="14:34">
      <c r="N4395" s="415"/>
      <c r="O4395" s="417"/>
      <c r="P4395" s="415"/>
      <c r="Q4395" s="418"/>
      <c r="R4395" s="62"/>
      <c r="S4395" s="62"/>
      <c r="T4395" s="62"/>
      <c r="U4395" s="62"/>
      <c r="V4395" s="417"/>
      <c r="W4395" s="62"/>
      <c r="X4395" s="415"/>
      <c r="Y4395" s="417"/>
      <c r="Z4395" s="415"/>
      <c r="AA4395" s="417"/>
      <c r="AB4395" s="62"/>
      <c r="AC4395" s="62"/>
      <c r="AD4395" s="62"/>
      <c r="AE4395" s="62"/>
      <c r="AF4395" s="62"/>
      <c r="AG4395" s="62"/>
      <c r="AH4395" s="62"/>
    </row>
    <row r="4396" spans="14:34">
      <c r="N4396" s="415"/>
      <c r="O4396" s="417"/>
      <c r="P4396" s="415"/>
      <c r="Q4396" s="418"/>
      <c r="R4396" s="62"/>
      <c r="S4396" s="62"/>
      <c r="T4396" s="62"/>
      <c r="U4396" s="62"/>
      <c r="V4396" s="417"/>
      <c r="W4396" s="62"/>
      <c r="X4396" s="415"/>
      <c r="Y4396" s="417"/>
      <c r="Z4396" s="415"/>
      <c r="AA4396" s="417"/>
      <c r="AB4396" s="62"/>
      <c r="AC4396" s="62"/>
      <c r="AD4396" s="62"/>
      <c r="AE4396" s="62"/>
      <c r="AF4396" s="62"/>
      <c r="AG4396" s="62"/>
      <c r="AH4396" s="62"/>
    </row>
    <row r="4397" spans="14:34">
      <c r="N4397" s="415"/>
      <c r="O4397" s="417"/>
      <c r="P4397" s="415"/>
      <c r="Q4397" s="418"/>
      <c r="R4397" s="62"/>
      <c r="S4397" s="62"/>
      <c r="T4397" s="62"/>
      <c r="U4397" s="62"/>
      <c r="V4397" s="417"/>
      <c r="W4397" s="62"/>
      <c r="X4397" s="415"/>
      <c r="Y4397" s="417"/>
      <c r="Z4397" s="415"/>
      <c r="AA4397" s="417"/>
      <c r="AB4397" s="62"/>
      <c r="AC4397" s="62"/>
      <c r="AD4397" s="62"/>
      <c r="AE4397" s="62"/>
      <c r="AF4397" s="62"/>
      <c r="AG4397" s="62"/>
      <c r="AH4397" s="62"/>
    </row>
    <row r="4398" spans="14:34">
      <c r="N4398" s="415"/>
      <c r="O4398" s="417"/>
      <c r="P4398" s="415"/>
      <c r="Q4398" s="418"/>
      <c r="R4398" s="62"/>
      <c r="S4398" s="62"/>
      <c r="T4398" s="62"/>
      <c r="U4398" s="62"/>
      <c r="V4398" s="417"/>
      <c r="W4398" s="62"/>
      <c r="X4398" s="415"/>
      <c r="Y4398" s="417"/>
      <c r="Z4398" s="415"/>
      <c r="AA4398" s="417"/>
      <c r="AB4398" s="62"/>
      <c r="AC4398" s="62"/>
      <c r="AD4398" s="62"/>
      <c r="AE4398" s="62"/>
      <c r="AF4398" s="62"/>
      <c r="AG4398" s="62"/>
      <c r="AH4398" s="62"/>
    </row>
    <row r="4399" spans="14:34">
      <c r="N4399" s="415"/>
      <c r="O4399" s="417"/>
      <c r="P4399" s="415"/>
      <c r="Q4399" s="418"/>
      <c r="R4399" s="62"/>
      <c r="S4399" s="62"/>
      <c r="T4399" s="62"/>
      <c r="U4399" s="62"/>
      <c r="V4399" s="417"/>
      <c r="W4399" s="62"/>
      <c r="X4399" s="415"/>
      <c r="Y4399" s="417"/>
      <c r="Z4399" s="415"/>
      <c r="AA4399" s="417"/>
      <c r="AB4399" s="62"/>
      <c r="AC4399" s="62"/>
      <c r="AD4399" s="62"/>
      <c r="AE4399" s="62"/>
      <c r="AF4399" s="62"/>
      <c r="AG4399" s="62"/>
      <c r="AH4399" s="62"/>
    </row>
    <row r="4400" spans="14:34">
      <c r="N4400" s="415"/>
      <c r="O4400" s="417"/>
      <c r="P4400" s="415"/>
      <c r="Q4400" s="418"/>
      <c r="R4400" s="62"/>
      <c r="S4400" s="62"/>
      <c r="T4400" s="62"/>
      <c r="U4400" s="62"/>
      <c r="V4400" s="417"/>
      <c r="W4400" s="62"/>
      <c r="X4400" s="415"/>
      <c r="Y4400" s="417"/>
      <c r="Z4400" s="415"/>
      <c r="AA4400" s="417"/>
      <c r="AB4400" s="62"/>
      <c r="AC4400" s="62"/>
      <c r="AD4400" s="62"/>
      <c r="AE4400" s="62"/>
      <c r="AF4400" s="62"/>
      <c r="AG4400" s="62"/>
      <c r="AH4400" s="62"/>
    </row>
    <row r="4401" spans="14:34">
      <c r="N4401" s="415"/>
      <c r="O4401" s="417"/>
      <c r="P4401" s="415"/>
      <c r="Q4401" s="418"/>
      <c r="R4401" s="62"/>
      <c r="S4401" s="62"/>
      <c r="T4401" s="62"/>
      <c r="U4401" s="62"/>
      <c r="V4401" s="417"/>
      <c r="W4401" s="62"/>
      <c r="X4401" s="415"/>
      <c r="Y4401" s="417"/>
      <c r="Z4401" s="415"/>
      <c r="AA4401" s="417"/>
      <c r="AB4401" s="62"/>
      <c r="AC4401" s="62"/>
      <c r="AD4401" s="62"/>
      <c r="AE4401" s="62"/>
      <c r="AF4401" s="62"/>
      <c r="AG4401" s="62"/>
      <c r="AH4401" s="62"/>
    </row>
    <row r="4402" spans="14:34">
      <c r="N4402" s="415"/>
      <c r="O4402" s="417"/>
      <c r="P4402" s="415"/>
      <c r="Q4402" s="418"/>
      <c r="R4402" s="62"/>
      <c r="S4402" s="62"/>
      <c r="T4402" s="62"/>
      <c r="U4402" s="62"/>
      <c r="V4402" s="417"/>
      <c r="W4402" s="62"/>
      <c r="X4402" s="415"/>
      <c r="Y4402" s="417"/>
      <c r="Z4402" s="415"/>
      <c r="AA4402" s="417"/>
      <c r="AB4402" s="62"/>
      <c r="AC4402" s="62"/>
      <c r="AD4402" s="62"/>
      <c r="AE4402" s="62"/>
      <c r="AF4402" s="62"/>
      <c r="AG4402" s="62"/>
      <c r="AH4402" s="62"/>
    </row>
    <row r="4403" spans="14:34">
      <c r="N4403" s="415"/>
      <c r="O4403" s="417"/>
      <c r="P4403" s="415"/>
      <c r="Q4403" s="418"/>
      <c r="R4403" s="62"/>
      <c r="S4403" s="62"/>
      <c r="T4403" s="62"/>
      <c r="U4403" s="62"/>
      <c r="V4403" s="417"/>
      <c r="W4403" s="62"/>
      <c r="X4403" s="415"/>
      <c r="Y4403" s="417"/>
      <c r="Z4403" s="415"/>
      <c r="AA4403" s="417"/>
      <c r="AB4403" s="62"/>
      <c r="AC4403" s="62"/>
      <c r="AD4403" s="62"/>
      <c r="AE4403" s="62"/>
      <c r="AF4403" s="62"/>
      <c r="AG4403" s="62"/>
      <c r="AH4403" s="62"/>
    </row>
    <row r="4404" spans="14:34">
      <c r="N4404" s="415"/>
      <c r="O4404" s="417"/>
      <c r="P4404" s="415"/>
      <c r="Q4404" s="418"/>
      <c r="R4404" s="62"/>
      <c r="S4404" s="62"/>
      <c r="T4404" s="62"/>
      <c r="U4404" s="62"/>
      <c r="V4404" s="417"/>
      <c r="W4404" s="62"/>
      <c r="X4404" s="415"/>
      <c r="Y4404" s="417"/>
      <c r="Z4404" s="415"/>
      <c r="AA4404" s="417"/>
      <c r="AB4404" s="62"/>
      <c r="AC4404" s="62"/>
      <c r="AD4404" s="62"/>
      <c r="AE4404" s="62"/>
      <c r="AF4404" s="62"/>
      <c r="AG4404" s="62"/>
      <c r="AH4404" s="62"/>
    </row>
    <row r="4405" spans="14:34">
      <c r="N4405" s="415"/>
      <c r="O4405" s="417"/>
      <c r="P4405" s="415"/>
      <c r="Q4405" s="418"/>
      <c r="R4405" s="62"/>
      <c r="S4405" s="62"/>
      <c r="T4405" s="62"/>
      <c r="U4405" s="62"/>
      <c r="V4405" s="417"/>
      <c r="W4405" s="62"/>
      <c r="X4405" s="415"/>
      <c r="Y4405" s="417"/>
      <c r="Z4405" s="415"/>
      <c r="AA4405" s="417"/>
      <c r="AB4405" s="62"/>
      <c r="AC4405" s="62"/>
      <c r="AD4405" s="62"/>
      <c r="AE4405" s="62"/>
      <c r="AF4405" s="62"/>
      <c r="AG4405" s="62"/>
      <c r="AH4405" s="62"/>
    </row>
    <row r="4406" spans="14:34">
      <c r="N4406" s="415"/>
      <c r="O4406" s="417"/>
      <c r="P4406" s="415"/>
      <c r="Q4406" s="418"/>
      <c r="R4406" s="62"/>
      <c r="S4406" s="62"/>
      <c r="T4406" s="62"/>
      <c r="U4406" s="62"/>
      <c r="V4406" s="417"/>
      <c r="W4406" s="62"/>
      <c r="X4406" s="415"/>
      <c r="Y4406" s="417"/>
      <c r="Z4406" s="415"/>
      <c r="AA4406" s="417"/>
      <c r="AB4406" s="62"/>
      <c r="AC4406" s="62"/>
      <c r="AD4406" s="62"/>
      <c r="AE4406" s="62"/>
      <c r="AF4406" s="62"/>
      <c r="AG4406" s="62"/>
      <c r="AH4406" s="62"/>
    </row>
    <row r="4407" spans="14:34">
      <c r="N4407" s="415"/>
      <c r="O4407" s="417"/>
      <c r="P4407" s="415"/>
      <c r="Q4407" s="418"/>
      <c r="R4407" s="62"/>
      <c r="S4407" s="62"/>
      <c r="T4407" s="62"/>
      <c r="U4407" s="62"/>
      <c r="V4407" s="417"/>
      <c r="W4407" s="62"/>
      <c r="X4407" s="415"/>
      <c r="Y4407" s="417"/>
      <c r="Z4407" s="415"/>
      <c r="AA4407" s="417"/>
      <c r="AB4407" s="62"/>
      <c r="AC4407" s="62"/>
      <c r="AD4407" s="62"/>
      <c r="AE4407" s="62"/>
      <c r="AF4407" s="62"/>
      <c r="AG4407" s="62"/>
      <c r="AH4407" s="62"/>
    </row>
    <row r="4408" spans="14:34">
      <c r="N4408" s="415"/>
      <c r="O4408" s="417"/>
      <c r="P4408" s="415"/>
      <c r="Q4408" s="418"/>
      <c r="R4408" s="62"/>
      <c r="S4408" s="62"/>
      <c r="T4408" s="62"/>
      <c r="U4408" s="62"/>
      <c r="V4408" s="417"/>
      <c r="W4408" s="62"/>
      <c r="X4408" s="415"/>
      <c r="Y4408" s="417"/>
      <c r="Z4408" s="415"/>
      <c r="AA4408" s="417"/>
      <c r="AB4408" s="62"/>
      <c r="AC4408" s="62"/>
      <c r="AD4408" s="62"/>
      <c r="AE4408" s="62"/>
      <c r="AF4408" s="62"/>
      <c r="AG4408" s="62"/>
      <c r="AH4408" s="62"/>
    </row>
    <row r="4409" spans="14:34">
      <c r="N4409" s="415"/>
      <c r="O4409" s="417"/>
      <c r="P4409" s="415"/>
      <c r="Q4409" s="418"/>
      <c r="R4409" s="62"/>
      <c r="S4409" s="62"/>
      <c r="T4409" s="62"/>
      <c r="U4409" s="62"/>
      <c r="V4409" s="417"/>
      <c r="W4409" s="62"/>
      <c r="X4409" s="415"/>
      <c r="Y4409" s="417"/>
      <c r="Z4409" s="415"/>
      <c r="AA4409" s="417"/>
      <c r="AB4409" s="62"/>
      <c r="AC4409" s="62"/>
      <c r="AD4409" s="62"/>
      <c r="AE4409" s="62"/>
      <c r="AF4409" s="62"/>
      <c r="AG4409" s="62"/>
      <c r="AH4409" s="62"/>
    </row>
    <row r="4410" spans="14:34">
      <c r="N4410" s="415"/>
      <c r="O4410" s="417"/>
      <c r="P4410" s="415"/>
      <c r="Q4410" s="418"/>
      <c r="R4410" s="62"/>
      <c r="S4410" s="62"/>
      <c r="T4410" s="62"/>
      <c r="U4410" s="62"/>
      <c r="V4410" s="417"/>
      <c r="W4410" s="62"/>
      <c r="X4410" s="415"/>
      <c r="Y4410" s="417"/>
      <c r="Z4410" s="415"/>
      <c r="AA4410" s="417"/>
      <c r="AB4410" s="62"/>
      <c r="AC4410" s="62"/>
      <c r="AD4410" s="62"/>
      <c r="AE4410" s="62"/>
      <c r="AF4410" s="62"/>
      <c r="AG4410" s="62"/>
      <c r="AH4410" s="62"/>
    </row>
    <row r="4411" spans="14:34">
      <c r="N4411" s="415"/>
      <c r="O4411" s="417"/>
      <c r="P4411" s="415"/>
      <c r="Q4411" s="418"/>
      <c r="R4411" s="62"/>
      <c r="S4411" s="62"/>
      <c r="T4411" s="62"/>
      <c r="U4411" s="62"/>
      <c r="V4411" s="417"/>
      <c r="W4411" s="62"/>
      <c r="X4411" s="415"/>
      <c r="Y4411" s="417"/>
      <c r="Z4411" s="415"/>
      <c r="AA4411" s="417"/>
      <c r="AB4411" s="62"/>
      <c r="AC4411" s="62"/>
      <c r="AD4411" s="62"/>
      <c r="AE4411" s="62"/>
      <c r="AF4411" s="62"/>
      <c r="AG4411" s="62"/>
      <c r="AH4411" s="62"/>
    </row>
    <row r="4412" spans="14:34">
      <c r="N4412" s="415"/>
      <c r="O4412" s="417"/>
      <c r="P4412" s="415"/>
      <c r="Q4412" s="418"/>
      <c r="R4412" s="62"/>
      <c r="S4412" s="62"/>
      <c r="T4412" s="62"/>
      <c r="U4412" s="62"/>
      <c r="V4412" s="417"/>
      <c r="W4412" s="62"/>
      <c r="X4412" s="415"/>
      <c r="Y4412" s="417"/>
      <c r="Z4412" s="415"/>
      <c r="AA4412" s="417"/>
      <c r="AB4412" s="62"/>
      <c r="AC4412" s="62"/>
      <c r="AD4412" s="62"/>
      <c r="AE4412" s="62"/>
      <c r="AF4412" s="62"/>
      <c r="AG4412" s="62"/>
      <c r="AH4412" s="62"/>
    </row>
    <row r="4413" spans="14:34">
      <c r="N4413" s="415"/>
      <c r="O4413" s="417"/>
      <c r="P4413" s="415"/>
      <c r="Q4413" s="418"/>
      <c r="R4413" s="62"/>
      <c r="S4413" s="62"/>
      <c r="T4413" s="62"/>
      <c r="U4413" s="62"/>
      <c r="V4413" s="417"/>
      <c r="W4413" s="62"/>
      <c r="X4413" s="415"/>
      <c r="Y4413" s="417"/>
      <c r="Z4413" s="415"/>
      <c r="AA4413" s="417"/>
      <c r="AB4413" s="62"/>
      <c r="AC4413" s="62"/>
      <c r="AD4413" s="62"/>
      <c r="AE4413" s="62"/>
      <c r="AF4413" s="62"/>
      <c r="AG4413" s="62"/>
      <c r="AH4413" s="62"/>
    </row>
    <row r="4414" spans="14:34">
      <c r="N4414" s="415"/>
      <c r="O4414" s="417"/>
      <c r="P4414" s="415"/>
      <c r="Q4414" s="418"/>
      <c r="R4414" s="62"/>
      <c r="S4414" s="62"/>
      <c r="T4414" s="62"/>
      <c r="U4414" s="62"/>
      <c r="V4414" s="417"/>
      <c r="W4414" s="62"/>
      <c r="X4414" s="415"/>
      <c r="Y4414" s="417"/>
      <c r="Z4414" s="415"/>
      <c r="AA4414" s="417"/>
      <c r="AB4414" s="62"/>
      <c r="AC4414" s="62"/>
      <c r="AD4414" s="62"/>
      <c r="AE4414" s="62"/>
      <c r="AF4414" s="62"/>
      <c r="AG4414" s="62"/>
      <c r="AH4414" s="62"/>
    </row>
    <row r="4415" spans="14:34">
      <c r="N4415" s="415"/>
      <c r="O4415" s="417"/>
      <c r="P4415" s="415"/>
      <c r="Q4415" s="418"/>
      <c r="R4415" s="62"/>
      <c r="S4415" s="62"/>
      <c r="T4415" s="62"/>
      <c r="U4415" s="62"/>
      <c r="V4415" s="417"/>
      <c r="W4415" s="62"/>
      <c r="X4415" s="415"/>
      <c r="Y4415" s="417"/>
      <c r="Z4415" s="415"/>
      <c r="AA4415" s="417"/>
      <c r="AB4415" s="62"/>
      <c r="AC4415" s="62"/>
      <c r="AD4415" s="62"/>
      <c r="AE4415" s="62"/>
      <c r="AF4415" s="62"/>
      <c r="AG4415" s="62"/>
      <c r="AH4415" s="62"/>
    </row>
    <row r="4416" spans="14:34">
      <c r="N4416" s="415"/>
      <c r="O4416" s="417"/>
      <c r="P4416" s="415"/>
      <c r="Q4416" s="418"/>
      <c r="R4416" s="62"/>
      <c r="S4416" s="62"/>
      <c r="T4416" s="62"/>
      <c r="U4416" s="62"/>
      <c r="V4416" s="417"/>
      <c r="W4416" s="62"/>
      <c r="X4416" s="415"/>
      <c r="Y4416" s="417"/>
      <c r="Z4416" s="415"/>
      <c r="AA4416" s="417"/>
      <c r="AB4416" s="62"/>
      <c r="AC4416" s="62"/>
      <c r="AD4416" s="62"/>
      <c r="AE4416" s="62"/>
      <c r="AF4416" s="62"/>
      <c r="AG4416" s="62"/>
      <c r="AH4416" s="62"/>
    </row>
    <row r="4417" spans="14:34">
      <c r="N4417" s="415"/>
      <c r="O4417" s="417"/>
      <c r="P4417" s="415"/>
      <c r="Q4417" s="418"/>
      <c r="R4417" s="62"/>
      <c r="S4417" s="62"/>
      <c r="T4417" s="62"/>
      <c r="U4417" s="62"/>
      <c r="V4417" s="417"/>
      <c r="W4417" s="62"/>
      <c r="X4417" s="415"/>
      <c r="Y4417" s="417"/>
      <c r="Z4417" s="415"/>
      <c r="AA4417" s="417"/>
      <c r="AB4417" s="62"/>
      <c r="AC4417" s="62"/>
      <c r="AD4417" s="62"/>
      <c r="AE4417" s="62"/>
      <c r="AF4417" s="62"/>
      <c r="AG4417" s="62"/>
      <c r="AH4417" s="62"/>
    </row>
    <row r="4418" spans="14:34">
      <c r="N4418" s="415"/>
      <c r="O4418" s="417"/>
      <c r="P4418" s="415"/>
      <c r="Q4418" s="418"/>
      <c r="R4418" s="62"/>
      <c r="S4418" s="62"/>
      <c r="T4418" s="62"/>
      <c r="U4418" s="62"/>
      <c r="V4418" s="417"/>
      <c r="W4418" s="62"/>
      <c r="X4418" s="415"/>
      <c r="Y4418" s="417"/>
      <c r="Z4418" s="415"/>
      <c r="AA4418" s="417"/>
      <c r="AB4418" s="62"/>
      <c r="AC4418" s="62"/>
      <c r="AD4418" s="62"/>
      <c r="AE4418" s="62"/>
      <c r="AF4418" s="62"/>
      <c r="AG4418" s="62"/>
      <c r="AH4418" s="62"/>
    </row>
    <row r="4419" spans="14:34">
      <c r="N4419" s="415"/>
      <c r="O4419" s="417"/>
      <c r="P4419" s="415"/>
      <c r="Q4419" s="418"/>
      <c r="R4419" s="62"/>
      <c r="S4419" s="62"/>
      <c r="T4419" s="62"/>
      <c r="U4419" s="62"/>
      <c r="V4419" s="417"/>
      <c r="W4419" s="62"/>
      <c r="X4419" s="415"/>
      <c r="Y4419" s="417"/>
      <c r="Z4419" s="415"/>
      <c r="AA4419" s="417"/>
      <c r="AB4419" s="62"/>
      <c r="AC4419" s="62"/>
      <c r="AD4419" s="62"/>
      <c r="AE4419" s="62"/>
      <c r="AF4419" s="62"/>
      <c r="AG4419" s="62"/>
      <c r="AH4419" s="62"/>
    </row>
    <row r="4420" spans="14:34">
      <c r="N4420" s="415"/>
      <c r="O4420" s="417"/>
      <c r="P4420" s="415"/>
      <c r="Q4420" s="418"/>
      <c r="R4420" s="62"/>
      <c r="S4420" s="62"/>
      <c r="T4420" s="62"/>
      <c r="U4420" s="62"/>
      <c r="V4420" s="417"/>
      <c r="W4420" s="62"/>
      <c r="X4420" s="415"/>
      <c r="Y4420" s="417"/>
      <c r="Z4420" s="415"/>
      <c r="AA4420" s="417"/>
      <c r="AB4420" s="62"/>
      <c r="AC4420" s="62"/>
      <c r="AD4420" s="62"/>
      <c r="AE4420" s="62"/>
      <c r="AF4420" s="62"/>
      <c r="AG4420" s="62"/>
      <c r="AH4420" s="62"/>
    </row>
    <row r="4421" spans="14:34">
      <c r="N4421" s="415"/>
      <c r="O4421" s="417"/>
      <c r="P4421" s="415"/>
      <c r="Q4421" s="418"/>
      <c r="R4421" s="62"/>
      <c r="S4421" s="62"/>
      <c r="T4421" s="62"/>
      <c r="U4421" s="62"/>
      <c r="V4421" s="417"/>
      <c r="W4421" s="62"/>
      <c r="X4421" s="415"/>
      <c r="Y4421" s="417"/>
      <c r="Z4421" s="415"/>
      <c r="AA4421" s="417"/>
      <c r="AB4421" s="62"/>
      <c r="AC4421" s="62"/>
      <c r="AD4421" s="62"/>
      <c r="AE4421" s="62"/>
      <c r="AF4421" s="62"/>
      <c r="AG4421" s="62"/>
      <c r="AH4421" s="62"/>
    </row>
    <row r="4422" spans="14:34">
      <c r="N4422" s="415"/>
      <c r="O4422" s="417"/>
      <c r="P4422" s="415"/>
      <c r="Q4422" s="418"/>
      <c r="R4422" s="62"/>
      <c r="S4422" s="62"/>
      <c r="T4422" s="62"/>
      <c r="U4422" s="62"/>
      <c r="V4422" s="417"/>
      <c r="W4422" s="62"/>
      <c r="X4422" s="415"/>
      <c r="Y4422" s="417"/>
      <c r="Z4422" s="415"/>
      <c r="AA4422" s="417"/>
      <c r="AB4422" s="62"/>
      <c r="AC4422" s="62"/>
      <c r="AD4422" s="62"/>
      <c r="AE4422" s="62"/>
      <c r="AF4422" s="62"/>
      <c r="AG4422" s="62"/>
      <c r="AH4422" s="62"/>
    </row>
    <row r="4423" spans="14:34">
      <c r="N4423" s="415"/>
      <c r="O4423" s="417"/>
      <c r="P4423" s="415"/>
      <c r="Q4423" s="418"/>
      <c r="R4423" s="62"/>
      <c r="S4423" s="62"/>
      <c r="T4423" s="62"/>
      <c r="U4423" s="62"/>
      <c r="V4423" s="417"/>
      <c r="W4423" s="62"/>
      <c r="X4423" s="415"/>
      <c r="Y4423" s="417"/>
      <c r="Z4423" s="415"/>
      <c r="AA4423" s="417"/>
      <c r="AB4423" s="62"/>
      <c r="AC4423" s="62"/>
      <c r="AD4423" s="62"/>
      <c r="AE4423" s="62"/>
      <c r="AF4423" s="62"/>
      <c r="AG4423" s="62"/>
      <c r="AH4423" s="62"/>
    </row>
    <row r="4424" spans="14:34">
      <c r="N4424" s="415"/>
      <c r="O4424" s="417"/>
      <c r="P4424" s="415"/>
      <c r="Q4424" s="418"/>
      <c r="R4424" s="62"/>
      <c r="S4424" s="62"/>
      <c r="T4424" s="62"/>
      <c r="U4424" s="62"/>
      <c r="V4424" s="417"/>
      <c r="W4424" s="62"/>
      <c r="X4424" s="415"/>
      <c r="Y4424" s="417"/>
      <c r="Z4424" s="415"/>
      <c r="AA4424" s="417"/>
      <c r="AB4424" s="62"/>
      <c r="AC4424" s="62"/>
      <c r="AD4424" s="62"/>
      <c r="AE4424" s="62"/>
      <c r="AF4424" s="62"/>
      <c r="AG4424" s="62"/>
      <c r="AH4424" s="62"/>
    </row>
    <row r="4425" spans="14:34">
      <c r="N4425" s="415"/>
      <c r="O4425" s="417"/>
      <c r="P4425" s="415"/>
      <c r="Q4425" s="418"/>
      <c r="R4425" s="62"/>
      <c r="S4425" s="62"/>
      <c r="T4425" s="62"/>
      <c r="U4425" s="62"/>
      <c r="V4425" s="417"/>
      <c r="W4425" s="62"/>
      <c r="X4425" s="415"/>
      <c r="Y4425" s="417"/>
      <c r="Z4425" s="415"/>
      <c r="AA4425" s="417"/>
      <c r="AB4425" s="62"/>
      <c r="AC4425" s="62"/>
      <c r="AD4425" s="62"/>
      <c r="AE4425" s="62"/>
      <c r="AF4425" s="62"/>
      <c r="AG4425" s="62"/>
      <c r="AH4425" s="62"/>
    </row>
    <row r="4426" spans="14:34">
      <c r="N4426" s="415"/>
      <c r="O4426" s="417"/>
      <c r="P4426" s="415"/>
      <c r="Q4426" s="418"/>
      <c r="R4426" s="62"/>
      <c r="S4426" s="62"/>
      <c r="T4426" s="62"/>
      <c r="U4426" s="62"/>
      <c r="V4426" s="417"/>
      <c r="W4426" s="62"/>
      <c r="X4426" s="415"/>
      <c r="Y4426" s="417"/>
      <c r="Z4426" s="415"/>
      <c r="AA4426" s="417"/>
      <c r="AB4426" s="62"/>
      <c r="AC4426" s="62"/>
      <c r="AD4426" s="62"/>
      <c r="AE4426" s="62"/>
      <c r="AF4426" s="62"/>
      <c r="AG4426" s="62"/>
      <c r="AH4426" s="62"/>
    </row>
    <row r="4427" spans="14:34">
      <c r="N4427" s="415"/>
      <c r="O4427" s="417"/>
      <c r="P4427" s="415"/>
      <c r="Q4427" s="418"/>
      <c r="R4427" s="62"/>
      <c r="S4427" s="62"/>
      <c r="T4427" s="62"/>
      <c r="U4427" s="62"/>
      <c r="V4427" s="417"/>
      <c r="W4427" s="62"/>
      <c r="X4427" s="415"/>
      <c r="Y4427" s="417"/>
      <c r="Z4427" s="415"/>
      <c r="AA4427" s="417"/>
      <c r="AB4427" s="62"/>
      <c r="AC4427" s="62"/>
      <c r="AD4427" s="62"/>
      <c r="AE4427" s="62"/>
      <c r="AF4427" s="62"/>
      <c r="AG4427" s="62"/>
      <c r="AH4427" s="62"/>
    </row>
    <row r="4428" spans="14:34">
      <c r="N4428" s="415"/>
      <c r="O4428" s="417"/>
      <c r="P4428" s="415"/>
      <c r="Q4428" s="418"/>
      <c r="R4428" s="62"/>
      <c r="S4428" s="62"/>
      <c r="T4428" s="62"/>
      <c r="U4428" s="62"/>
      <c r="V4428" s="417"/>
      <c r="W4428" s="62"/>
      <c r="X4428" s="415"/>
      <c r="Y4428" s="417"/>
      <c r="Z4428" s="415"/>
      <c r="AA4428" s="417"/>
      <c r="AB4428" s="62"/>
      <c r="AC4428" s="62"/>
      <c r="AD4428" s="62"/>
      <c r="AE4428" s="62"/>
      <c r="AF4428" s="62"/>
      <c r="AG4428" s="62"/>
      <c r="AH4428" s="62"/>
    </row>
    <row r="4429" spans="14:34">
      <c r="N4429" s="415"/>
      <c r="O4429" s="417"/>
      <c r="P4429" s="415"/>
      <c r="Q4429" s="418"/>
      <c r="R4429" s="62"/>
      <c r="S4429" s="62"/>
      <c r="T4429" s="62"/>
      <c r="U4429" s="62"/>
      <c r="V4429" s="417"/>
      <c r="W4429" s="62"/>
      <c r="X4429" s="415"/>
      <c r="Y4429" s="417"/>
      <c r="Z4429" s="415"/>
      <c r="AA4429" s="417"/>
      <c r="AB4429" s="62"/>
      <c r="AC4429" s="62"/>
      <c r="AD4429" s="62"/>
      <c r="AE4429" s="62"/>
      <c r="AF4429" s="62"/>
      <c r="AG4429" s="62"/>
      <c r="AH4429" s="62"/>
    </row>
    <row r="4430" spans="14:34">
      <c r="N4430" s="415"/>
      <c r="O4430" s="417"/>
      <c r="P4430" s="415"/>
      <c r="Q4430" s="418"/>
      <c r="R4430" s="62"/>
      <c r="S4430" s="62"/>
      <c r="T4430" s="62"/>
      <c r="U4430" s="62"/>
      <c r="V4430" s="417"/>
      <c r="W4430" s="62"/>
      <c r="X4430" s="415"/>
      <c r="Y4430" s="417"/>
      <c r="Z4430" s="415"/>
      <c r="AA4430" s="417"/>
      <c r="AB4430" s="62"/>
      <c r="AC4430" s="62"/>
      <c r="AD4430" s="62"/>
      <c r="AE4430" s="62"/>
      <c r="AF4430" s="62"/>
      <c r="AG4430" s="62"/>
      <c r="AH4430" s="62"/>
    </row>
    <row r="4431" spans="14:34">
      <c r="N4431" s="415"/>
      <c r="O4431" s="417"/>
      <c r="P4431" s="415"/>
      <c r="Q4431" s="418"/>
      <c r="R4431" s="62"/>
      <c r="S4431" s="62"/>
      <c r="T4431" s="62"/>
      <c r="U4431" s="62"/>
      <c r="V4431" s="417"/>
      <c r="W4431" s="62"/>
      <c r="X4431" s="415"/>
      <c r="Y4431" s="417"/>
      <c r="Z4431" s="415"/>
      <c r="AA4431" s="417"/>
      <c r="AB4431" s="62"/>
      <c r="AC4431" s="62"/>
      <c r="AD4431" s="62"/>
      <c r="AE4431" s="62"/>
      <c r="AF4431" s="62"/>
      <c r="AG4431" s="62"/>
      <c r="AH4431" s="62"/>
    </row>
    <row r="4432" spans="14:34">
      <c r="N4432" s="415"/>
      <c r="O4432" s="417"/>
      <c r="P4432" s="415"/>
      <c r="Q4432" s="418"/>
      <c r="R4432" s="62"/>
      <c r="S4432" s="62"/>
      <c r="T4432" s="62"/>
      <c r="U4432" s="62"/>
      <c r="V4432" s="417"/>
      <c r="W4432" s="62"/>
      <c r="X4432" s="415"/>
      <c r="Y4432" s="417"/>
      <c r="Z4432" s="415"/>
      <c r="AA4432" s="417"/>
      <c r="AB4432" s="62"/>
      <c r="AC4432" s="62"/>
      <c r="AD4432" s="62"/>
      <c r="AE4432" s="62"/>
      <c r="AF4432" s="62"/>
      <c r="AG4432" s="62"/>
      <c r="AH4432" s="62"/>
    </row>
    <row r="4433" spans="14:34">
      <c r="N4433" s="415"/>
      <c r="O4433" s="417"/>
      <c r="P4433" s="415"/>
      <c r="Q4433" s="418"/>
      <c r="R4433" s="62"/>
      <c r="S4433" s="62"/>
      <c r="T4433" s="62"/>
      <c r="U4433" s="62"/>
      <c r="V4433" s="417"/>
      <c r="W4433" s="62"/>
      <c r="X4433" s="415"/>
      <c r="Y4433" s="417"/>
      <c r="Z4433" s="415"/>
      <c r="AA4433" s="417"/>
      <c r="AB4433" s="62"/>
      <c r="AC4433" s="62"/>
      <c r="AD4433" s="62"/>
      <c r="AE4433" s="62"/>
      <c r="AF4433" s="62"/>
      <c r="AG4433" s="62"/>
      <c r="AH4433" s="62"/>
    </row>
    <row r="4434" spans="14:34">
      <c r="N4434" s="415"/>
      <c r="O4434" s="417"/>
      <c r="P4434" s="415"/>
      <c r="Q4434" s="418"/>
      <c r="R4434" s="62"/>
      <c r="S4434" s="62"/>
      <c r="T4434" s="62"/>
      <c r="U4434" s="62"/>
      <c r="V4434" s="417"/>
      <c r="W4434" s="62"/>
      <c r="X4434" s="415"/>
      <c r="Y4434" s="417"/>
      <c r="Z4434" s="415"/>
      <c r="AA4434" s="417"/>
      <c r="AB4434" s="62"/>
      <c r="AC4434" s="62"/>
      <c r="AD4434" s="62"/>
      <c r="AE4434" s="62"/>
      <c r="AF4434" s="62"/>
      <c r="AG4434" s="62"/>
      <c r="AH4434" s="62"/>
    </row>
    <row r="4435" spans="14:34">
      <c r="N4435" s="415"/>
      <c r="O4435" s="417"/>
      <c r="P4435" s="415"/>
      <c r="Q4435" s="418"/>
      <c r="R4435" s="62"/>
      <c r="S4435" s="62"/>
      <c r="T4435" s="62"/>
      <c r="U4435" s="62"/>
      <c r="V4435" s="417"/>
      <c r="W4435" s="62"/>
      <c r="X4435" s="415"/>
      <c r="Y4435" s="417"/>
      <c r="Z4435" s="415"/>
      <c r="AA4435" s="417"/>
      <c r="AB4435" s="62"/>
      <c r="AC4435" s="62"/>
      <c r="AD4435" s="62"/>
      <c r="AE4435" s="62"/>
      <c r="AF4435" s="62"/>
      <c r="AG4435" s="62"/>
      <c r="AH4435" s="62"/>
    </row>
    <row r="4436" spans="14:34">
      <c r="N4436" s="415"/>
      <c r="O4436" s="417"/>
      <c r="P4436" s="415"/>
      <c r="Q4436" s="418"/>
      <c r="R4436" s="62"/>
      <c r="S4436" s="62"/>
      <c r="T4436" s="62"/>
      <c r="U4436" s="62"/>
      <c r="V4436" s="417"/>
      <c r="W4436" s="62"/>
      <c r="X4436" s="415"/>
      <c r="Y4436" s="417"/>
      <c r="Z4436" s="415"/>
      <c r="AA4436" s="417"/>
      <c r="AB4436" s="62"/>
      <c r="AC4436" s="62"/>
      <c r="AD4436" s="62"/>
      <c r="AE4436" s="62"/>
      <c r="AF4436" s="62"/>
      <c r="AG4436" s="62"/>
      <c r="AH4436" s="62"/>
    </row>
    <row r="4437" spans="14:34">
      <c r="N4437" s="415"/>
      <c r="O4437" s="417"/>
      <c r="P4437" s="415"/>
      <c r="Q4437" s="418"/>
      <c r="R4437" s="62"/>
      <c r="S4437" s="62"/>
      <c r="T4437" s="62"/>
      <c r="U4437" s="62"/>
      <c r="V4437" s="417"/>
      <c r="W4437" s="62"/>
      <c r="X4437" s="415"/>
      <c r="Y4437" s="417"/>
      <c r="Z4437" s="415"/>
      <c r="AA4437" s="417"/>
      <c r="AB4437" s="62"/>
      <c r="AC4437" s="62"/>
      <c r="AD4437" s="62"/>
      <c r="AE4437" s="62"/>
      <c r="AF4437" s="62"/>
      <c r="AG4437" s="62"/>
      <c r="AH4437" s="62"/>
    </row>
    <row r="4438" spans="14:34">
      <c r="N4438" s="415"/>
      <c r="O4438" s="417"/>
      <c r="P4438" s="415"/>
      <c r="Q4438" s="418"/>
      <c r="R4438" s="62"/>
      <c r="S4438" s="62"/>
      <c r="T4438" s="62"/>
      <c r="U4438" s="62"/>
      <c r="V4438" s="417"/>
      <c r="W4438" s="62"/>
      <c r="X4438" s="415"/>
      <c r="Y4438" s="417"/>
      <c r="Z4438" s="415"/>
      <c r="AA4438" s="417"/>
      <c r="AB4438" s="62"/>
      <c r="AC4438" s="62"/>
      <c r="AD4438" s="62"/>
      <c r="AE4438" s="62"/>
      <c r="AF4438" s="62"/>
      <c r="AG4438" s="62"/>
      <c r="AH4438" s="62"/>
    </row>
    <row r="4439" spans="14:34">
      <c r="N4439" s="415"/>
      <c r="O4439" s="417"/>
      <c r="P4439" s="415"/>
      <c r="Q4439" s="418"/>
      <c r="R4439" s="62"/>
      <c r="S4439" s="62"/>
      <c r="T4439" s="62"/>
      <c r="U4439" s="62"/>
      <c r="V4439" s="417"/>
      <c r="W4439" s="62"/>
      <c r="X4439" s="415"/>
      <c r="Y4439" s="417"/>
      <c r="Z4439" s="415"/>
      <c r="AA4439" s="417"/>
      <c r="AB4439" s="62"/>
      <c r="AC4439" s="62"/>
      <c r="AD4439" s="62"/>
      <c r="AE4439" s="62"/>
      <c r="AF4439" s="62"/>
      <c r="AG4439" s="62"/>
      <c r="AH4439" s="62"/>
    </row>
    <row r="4440" spans="14:34">
      <c r="N4440" s="415"/>
      <c r="O4440" s="417"/>
      <c r="P4440" s="415"/>
      <c r="Q4440" s="418"/>
      <c r="R4440" s="62"/>
      <c r="S4440" s="62"/>
      <c r="T4440" s="62"/>
      <c r="U4440" s="62"/>
      <c r="V4440" s="417"/>
      <c r="W4440" s="62"/>
      <c r="X4440" s="415"/>
      <c r="Y4440" s="417"/>
      <c r="Z4440" s="415"/>
      <c r="AA4440" s="417"/>
      <c r="AB4440" s="62"/>
      <c r="AC4440" s="62"/>
      <c r="AD4440" s="62"/>
      <c r="AE4440" s="62"/>
      <c r="AF4440" s="62"/>
      <c r="AG4440" s="62"/>
      <c r="AH4440" s="62"/>
    </row>
    <row r="4441" spans="14:34">
      <c r="N4441" s="415"/>
      <c r="O4441" s="417"/>
      <c r="P4441" s="415"/>
      <c r="Q4441" s="418"/>
      <c r="R4441" s="62"/>
      <c r="S4441" s="62"/>
      <c r="T4441" s="62"/>
      <c r="U4441" s="62"/>
      <c r="V4441" s="417"/>
      <c r="W4441" s="62"/>
      <c r="X4441" s="415"/>
      <c r="Y4441" s="417"/>
      <c r="Z4441" s="415"/>
      <c r="AA4441" s="417"/>
      <c r="AB4441" s="62"/>
      <c r="AC4441" s="62"/>
      <c r="AD4441" s="62"/>
      <c r="AE4441" s="62"/>
      <c r="AF4441" s="62"/>
      <c r="AG4441" s="62"/>
      <c r="AH4441" s="62"/>
    </row>
    <row r="4442" spans="14:34">
      <c r="N4442" s="415"/>
      <c r="O4442" s="417"/>
      <c r="P4442" s="415"/>
      <c r="Q4442" s="418"/>
      <c r="R4442" s="62"/>
      <c r="S4442" s="62"/>
      <c r="T4442" s="62"/>
      <c r="U4442" s="62"/>
      <c r="V4442" s="417"/>
      <c r="W4442" s="62"/>
      <c r="X4442" s="415"/>
      <c r="Y4442" s="417"/>
      <c r="Z4442" s="415"/>
      <c r="AA4442" s="417"/>
      <c r="AB4442" s="62"/>
      <c r="AC4442" s="62"/>
      <c r="AD4442" s="62"/>
      <c r="AE4442" s="62"/>
      <c r="AF4442" s="62"/>
      <c r="AG4442" s="62"/>
      <c r="AH4442" s="62"/>
    </row>
    <row r="4443" spans="14:34">
      <c r="N4443" s="415"/>
      <c r="O4443" s="417"/>
      <c r="P4443" s="415"/>
      <c r="Q4443" s="418"/>
      <c r="R4443" s="62"/>
      <c r="S4443" s="62"/>
      <c r="T4443" s="62"/>
      <c r="U4443" s="62"/>
      <c r="V4443" s="417"/>
      <c r="W4443" s="62"/>
      <c r="X4443" s="415"/>
      <c r="Y4443" s="417"/>
      <c r="Z4443" s="415"/>
      <c r="AA4443" s="417"/>
      <c r="AB4443" s="62"/>
      <c r="AC4443" s="62"/>
      <c r="AD4443" s="62"/>
      <c r="AE4443" s="62"/>
      <c r="AF4443" s="62"/>
      <c r="AG4443" s="62"/>
      <c r="AH4443" s="62"/>
    </row>
    <row r="4444" spans="14:34">
      <c r="N4444" s="415"/>
      <c r="O4444" s="417"/>
      <c r="P4444" s="415"/>
      <c r="Q4444" s="418"/>
      <c r="R4444" s="62"/>
      <c r="S4444" s="62"/>
      <c r="T4444" s="62"/>
      <c r="U4444" s="62"/>
      <c r="V4444" s="417"/>
      <c r="W4444" s="62"/>
      <c r="X4444" s="415"/>
      <c r="Y4444" s="417"/>
      <c r="Z4444" s="415"/>
      <c r="AA4444" s="417"/>
      <c r="AB4444" s="62"/>
      <c r="AC4444" s="62"/>
      <c r="AD4444" s="62"/>
      <c r="AE4444" s="62"/>
      <c r="AF4444" s="62"/>
      <c r="AG4444" s="62"/>
      <c r="AH4444" s="62"/>
    </row>
    <row r="4445" spans="14:34">
      <c r="N4445" s="415"/>
      <c r="O4445" s="417"/>
      <c r="P4445" s="415"/>
      <c r="Q4445" s="418"/>
      <c r="R4445" s="62"/>
      <c r="S4445" s="62"/>
      <c r="T4445" s="62"/>
      <c r="U4445" s="62"/>
      <c r="V4445" s="417"/>
      <c r="W4445" s="62"/>
      <c r="X4445" s="415"/>
      <c r="Y4445" s="417"/>
      <c r="Z4445" s="415"/>
      <c r="AA4445" s="417"/>
      <c r="AB4445" s="62"/>
      <c r="AC4445" s="62"/>
      <c r="AD4445" s="62"/>
      <c r="AE4445" s="62"/>
      <c r="AF4445" s="62"/>
      <c r="AG4445" s="62"/>
      <c r="AH4445" s="62"/>
    </row>
    <row r="4446" spans="14:34">
      <c r="N4446" s="415"/>
      <c r="O4446" s="417"/>
      <c r="P4446" s="415"/>
      <c r="Q4446" s="418"/>
      <c r="R4446" s="62"/>
      <c r="S4446" s="62"/>
      <c r="T4446" s="62"/>
      <c r="U4446" s="62"/>
      <c r="V4446" s="417"/>
      <c r="W4446" s="62"/>
      <c r="X4446" s="415"/>
      <c r="Y4446" s="417"/>
      <c r="Z4446" s="415"/>
      <c r="AA4446" s="417"/>
      <c r="AB4446" s="62"/>
      <c r="AC4446" s="62"/>
      <c r="AD4446" s="62"/>
      <c r="AE4446" s="62"/>
      <c r="AF4446" s="62"/>
      <c r="AG4446" s="62"/>
      <c r="AH4446" s="62"/>
    </row>
    <row r="4447" spans="14:34">
      <c r="N4447" s="415"/>
      <c r="O4447" s="417"/>
      <c r="P4447" s="415"/>
      <c r="Q4447" s="418"/>
      <c r="R4447" s="62"/>
      <c r="S4447" s="62"/>
      <c r="T4447" s="62"/>
      <c r="U4447" s="62"/>
      <c r="V4447" s="417"/>
      <c r="W4447" s="62"/>
      <c r="X4447" s="415"/>
      <c r="Y4447" s="417"/>
      <c r="Z4447" s="415"/>
      <c r="AA4447" s="417"/>
      <c r="AB4447" s="62"/>
      <c r="AC4447" s="62"/>
      <c r="AD4447" s="62"/>
      <c r="AE4447" s="62"/>
      <c r="AF4447" s="62"/>
      <c r="AG4447" s="62"/>
      <c r="AH4447" s="62"/>
    </row>
    <row r="4448" spans="14:34">
      <c r="N4448" s="415"/>
      <c r="O4448" s="417"/>
      <c r="P4448" s="415"/>
      <c r="Q4448" s="418"/>
      <c r="R4448" s="62"/>
      <c r="S4448" s="62"/>
      <c r="T4448" s="62"/>
      <c r="U4448" s="62"/>
      <c r="V4448" s="417"/>
      <c r="W4448" s="62"/>
      <c r="X4448" s="415"/>
      <c r="Y4448" s="417"/>
      <c r="Z4448" s="415"/>
      <c r="AA4448" s="417"/>
      <c r="AB4448" s="62"/>
      <c r="AC4448" s="62"/>
      <c r="AD4448" s="62"/>
      <c r="AE4448" s="62"/>
      <c r="AF4448" s="62"/>
      <c r="AG4448" s="62"/>
      <c r="AH4448" s="62"/>
    </row>
    <row r="4449" spans="14:34">
      <c r="N4449" s="415"/>
      <c r="O4449" s="417"/>
      <c r="P4449" s="415"/>
      <c r="Q4449" s="418"/>
      <c r="R4449" s="62"/>
      <c r="S4449" s="62"/>
      <c r="T4449" s="62"/>
      <c r="U4449" s="62"/>
      <c r="V4449" s="417"/>
      <c r="W4449" s="62"/>
      <c r="X4449" s="415"/>
      <c r="Y4449" s="417"/>
      <c r="Z4449" s="415"/>
      <c r="AA4449" s="417"/>
      <c r="AB4449" s="62"/>
      <c r="AC4449" s="62"/>
      <c r="AD4449" s="62"/>
      <c r="AE4449" s="62"/>
      <c r="AF4449" s="62"/>
      <c r="AG4449" s="62"/>
      <c r="AH4449" s="62"/>
    </row>
    <row r="4450" spans="14:34">
      <c r="N4450" s="415"/>
      <c r="O4450" s="417"/>
      <c r="P4450" s="415"/>
      <c r="Q4450" s="418"/>
      <c r="R4450" s="62"/>
      <c r="S4450" s="62"/>
      <c r="T4450" s="62"/>
      <c r="U4450" s="62"/>
      <c r="V4450" s="417"/>
      <c r="W4450" s="62"/>
      <c r="X4450" s="415"/>
      <c r="Y4450" s="417"/>
      <c r="Z4450" s="415"/>
      <c r="AA4450" s="417"/>
      <c r="AB4450" s="62"/>
      <c r="AC4450" s="62"/>
      <c r="AD4450" s="62"/>
      <c r="AE4450" s="62"/>
      <c r="AF4450" s="62"/>
      <c r="AG4450" s="62"/>
      <c r="AH4450" s="62"/>
    </row>
    <row r="4451" spans="14:34">
      <c r="N4451" s="415"/>
      <c r="O4451" s="417"/>
      <c r="P4451" s="415"/>
      <c r="Q4451" s="418"/>
      <c r="R4451" s="62"/>
      <c r="S4451" s="62"/>
      <c r="T4451" s="62"/>
      <c r="U4451" s="62"/>
      <c r="V4451" s="417"/>
      <c r="W4451" s="62"/>
      <c r="X4451" s="415"/>
      <c r="Y4451" s="417"/>
      <c r="Z4451" s="415"/>
      <c r="AA4451" s="417"/>
      <c r="AB4451" s="62"/>
      <c r="AC4451" s="62"/>
      <c r="AD4451" s="62"/>
      <c r="AE4451" s="62"/>
      <c r="AF4451" s="62"/>
      <c r="AG4451" s="62"/>
      <c r="AH4451" s="62"/>
    </row>
    <row r="4452" spans="14:34">
      <c r="N4452" s="415"/>
      <c r="O4452" s="417"/>
      <c r="P4452" s="415"/>
      <c r="Q4452" s="418"/>
      <c r="R4452" s="62"/>
      <c r="S4452" s="62"/>
      <c r="T4452" s="62"/>
      <c r="U4452" s="62"/>
      <c r="V4452" s="417"/>
      <c r="W4452" s="62"/>
      <c r="X4452" s="415"/>
      <c r="Y4452" s="417"/>
      <c r="Z4452" s="415"/>
      <c r="AA4452" s="417"/>
      <c r="AB4452" s="62"/>
      <c r="AC4452" s="62"/>
      <c r="AD4452" s="62"/>
      <c r="AE4452" s="62"/>
      <c r="AF4452" s="62"/>
      <c r="AG4452" s="62"/>
      <c r="AH4452" s="62"/>
    </row>
    <row r="4453" spans="14:34">
      <c r="N4453" s="415"/>
      <c r="O4453" s="417"/>
      <c r="P4453" s="415"/>
      <c r="Q4453" s="418"/>
      <c r="R4453" s="62"/>
      <c r="S4453" s="62"/>
      <c r="T4453" s="62"/>
      <c r="U4453" s="62"/>
      <c r="V4453" s="417"/>
      <c r="W4453" s="62"/>
      <c r="X4453" s="415"/>
      <c r="Y4453" s="417"/>
      <c r="Z4453" s="415"/>
      <c r="AA4453" s="417"/>
      <c r="AB4453" s="62"/>
      <c r="AC4453" s="62"/>
      <c r="AD4453" s="62"/>
      <c r="AE4453" s="62"/>
      <c r="AF4453" s="62"/>
      <c r="AG4453" s="62"/>
      <c r="AH4453" s="62"/>
    </row>
    <row r="4454" spans="14:34">
      <c r="N4454" s="415"/>
      <c r="O4454" s="417"/>
      <c r="P4454" s="415"/>
      <c r="Q4454" s="418"/>
      <c r="R4454" s="62"/>
      <c r="S4454" s="62"/>
      <c r="T4454" s="62"/>
      <c r="U4454" s="62"/>
      <c r="V4454" s="417"/>
      <c r="W4454" s="62"/>
      <c r="X4454" s="415"/>
      <c r="Y4454" s="417"/>
      <c r="Z4454" s="415"/>
      <c r="AA4454" s="417"/>
      <c r="AB4454" s="62"/>
      <c r="AC4454" s="62"/>
      <c r="AD4454" s="62"/>
      <c r="AE4454" s="62"/>
      <c r="AF4454" s="62"/>
      <c r="AG4454" s="62"/>
      <c r="AH4454" s="62"/>
    </row>
    <row r="4455" spans="14:34">
      <c r="N4455" s="415"/>
      <c r="O4455" s="417"/>
      <c r="P4455" s="415"/>
      <c r="Q4455" s="418"/>
      <c r="R4455" s="62"/>
      <c r="S4455" s="62"/>
      <c r="T4455" s="62"/>
      <c r="U4455" s="62"/>
      <c r="V4455" s="417"/>
      <c r="W4455" s="62"/>
      <c r="X4455" s="415"/>
      <c r="Y4455" s="417"/>
      <c r="Z4455" s="415"/>
      <c r="AA4455" s="417"/>
      <c r="AB4455" s="62"/>
      <c r="AC4455" s="62"/>
      <c r="AD4455" s="62"/>
      <c r="AE4455" s="62"/>
      <c r="AF4455" s="62"/>
      <c r="AG4455" s="62"/>
      <c r="AH4455" s="62"/>
    </row>
    <row r="4456" spans="14:34">
      <c r="N4456" s="415"/>
      <c r="O4456" s="417"/>
      <c r="P4456" s="415"/>
      <c r="Q4456" s="418"/>
      <c r="R4456" s="62"/>
      <c r="S4456" s="62"/>
      <c r="T4456" s="62"/>
      <c r="U4456" s="62"/>
      <c r="V4456" s="417"/>
      <c r="W4456" s="62"/>
      <c r="X4456" s="415"/>
      <c r="Y4456" s="417"/>
      <c r="Z4456" s="415"/>
      <c r="AA4456" s="417"/>
      <c r="AB4456" s="62"/>
      <c r="AC4456" s="62"/>
      <c r="AD4456" s="62"/>
      <c r="AE4456" s="62"/>
      <c r="AF4456" s="62"/>
      <c r="AG4456" s="62"/>
      <c r="AH4456" s="62"/>
    </row>
    <row r="4457" spans="14:34">
      <c r="N4457" s="415"/>
      <c r="O4457" s="417"/>
      <c r="P4457" s="415"/>
      <c r="Q4457" s="418"/>
      <c r="R4457" s="62"/>
      <c r="S4457" s="62"/>
      <c r="T4457" s="62"/>
      <c r="U4457" s="62"/>
      <c r="V4457" s="417"/>
      <c r="W4457" s="62"/>
      <c r="X4457" s="415"/>
      <c r="Y4457" s="417"/>
      <c r="Z4457" s="415"/>
      <c r="AA4457" s="417"/>
      <c r="AB4457" s="62"/>
      <c r="AC4457" s="62"/>
      <c r="AD4457" s="62"/>
      <c r="AE4457" s="62"/>
      <c r="AF4457" s="62"/>
      <c r="AG4457" s="62"/>
      <c r="AH4457" s="62"/>
    </row>
    <row r="4458" spans="14:34">
      <c r="N4458" s="415"/>
      <c r="O4458" s="417"/>
      <c r="P4458" s="415"/>
      <c r="Q4458" s="418"/>
      <c r="R4458" s="62"/>
      <c r="S4458" s="62"/>
      <c r="T4458" s="62"/>
      <c r="U4458" s="62"/>
      <c r="V4458" s="417"/>
      <c r="W4458" s="62"/>
      <c r="X4458" s="415"/>
      <c r="Y4458" s="417"/>
      <c r="Z4458" s="415"/>
      <c r="AA4458" s="417"/>
      <c r="AB4458" s="62"/>
      <c r="AC4458" s="62"/>
      <c r="AD4458" s="62"/>
      <c r="AE4458" s="62"/>
      <c r="AF4458" s="62"/>
      <c r="AG4458" s="62"/>
      <c r="AH4458" s="62"/>
    </row>
    <row r="4459" spans="14:34">
      <c r="N4459" s="415"/>
      <c r="O4459" s="417"/>
      <c r="P4459" s="415"/>
      <c r="Q4459" s="418"/>
      <c r="R4459" s="62"/>
      <c r="S4459" s="62"/>
      <c r="T4459" s="62"/>
      <c r="U4459" s="62"/>
      <c r="V4459" s="417"/>
      <c r="W4459" s="62"/>
      <c r="X4459" s="415"/>
      <c r="Y4459" s="417"/>
      <c r="Z4459" s="415"/>
      <c r="AA4459" s="417"/>
      <c r="AB4459" s="62"/>
      <c r="AC4459" s="62"/>
      <c r="AD4459" s="62"/>
      <c r="AE4459" s="62"/>
      <c r="AF4459" s="62"/>
      <c r="AG4459" s="62"/>
      <c r="AH4459" s="62"/>
    </row>
    <row r="4460" spans="14:34">
      <c r="N4460" s="415"/>
      <c r="O4460" s="417"/>
      <c r="P4460" s="415"/>
      <c r="Q4460" s="418"/>
      <c r="R4460" s="62"/>
      <c r="S4460" s="62"/>
      <c r="T4460" s="62"/>
      <c r="U4460" s="62"/>
      <c r="V4460" s="417"/>
      <c r="W4460" s="62"/>
      <c r="X4460" s="415"/>
      <c r="Y4460" s="417"/>
      <c r="Z4460" s="415"/>
      <c r="AA4460" s="417"/>
      <c r="AB4460" s="62"/>
      <c r="AC4460" s="62"/>
      <c r="AD4460" s="62"/>
      <c r="AE4460" s="62"/>
      <c r="AF4460" s="62"/>
      <c r="AG4460" s="62"/>
      <c r="AH4460" s="62"/>
    </row>
    <row r="4461" spans="14:34">
      <c r="N4461" s="415"/>
      <c r="O4461" s="417"/>
      <c r="P4461" s="415"/>
      <c r="Q4461" s="418"/>
      <c r="R4461" s="62"/>
      <c r="S4461" s="62"/>
      <c r="T4461" s="62"/>
      <c r="U4461" s="62"/>
      <c r="V4461" s="417"/>
      <c r="W4461" s="62"/>
      <c r="X4461" s="415"/>
      <c r="Y4461" s="417"/>
      <c r="Z4461" s="415"/>
      <c r="AA4461" s="417"/>
      <c r="AB4461" s="62"/>
      <c r="AC4461" s="62"/>
      <c r="AD4461" s="62"/>
      <c r="AE4461" s="62"/>
      <c r="AF4461" s="62"/>
      <c r="AG4461" s="62"/>
      <c r="AH4461" s="62"/>
    </row>
    <row r="4462" spans="14:34">
      <c r="N4462" s="415"/>
      <c r="O4462" s="417"/>
      <c r="P4462" s="415"/>
      <c r="Q4462" s="418"/>
      <c r="R4462" s="62"/>
      <c r="S4462" s="62"/>
      <c r="T4462" s="62"/>
      <c r="U4462" s="62"/>
      <c r="V4462" s="417"/>
      <c r="W4462" s="62"/>
      <c r="X4462" s="415"/>
      <c r="Y4462" s="417"/>
      <c r="Z4462" s="415"/>
      <c r="AA4462" s="417"/>
      <c r="AB4462" s="62"/>
      <c r="AC4462" s="62"/>
      <c r="AD4462" s="62"/>
      <c r="AE4462" s="62"/>
      <c r="AF4462" s="62"/>
      <c r="AG4462" s="62"/>
      <c r="AH4462" s="62"/>
    </row>
    <row r="4463" spans="14:34">
      <c r="N4463" s="415"/>
      <c r="O4463" s="417"/>
      <c r="P4463" s="415"/>
      <c r="Q4463" s="418"/>
      <c r="R4463" s="62"/>
      <c r="S4463" s="62"/>
      <c r="T4463" s="62"/>
      <c r="U4463" s="62"/>
      <c r="V4463" s="417"/>
      <c r="W4463" s="62"/>
      <c r="X4463" s="415"/>
      <c r="Y4463" s="417"/>
      <c r="Z4463" s="415"/>
      <c r="AA4463" s="417"/>
      <c r="AB4463" s="62"/>
      <c r="AC4463" s="62"/>
      <c r="AD4463" s="62"/>
      <c r="AE4463" s="62"/>
      <c r="AF4463" s="62"/>
      <c r="AG4463" s="62"/>
      <c r="AH4463" s="62"/>
    </row>
    <row r="4464" spans="14:34">
      <c r="N4464" s="415"/>
      <c r="O4464" s="417"/>
      <c r="P4464" s="415"/>
      <c r="Q4464" s="418"/>
      <c r="R4464" s="62"/>
      <c r="S4464" s="62"/>
      <c r="T4464" s="62"/>
      <c r="U4464" s="62"/>
      <c r="V4464" s="417"/>
      <c r="W4464" s="62"/>
      <c r="X4464" s="415"/>
      <c r="Y4464" s="417"/>
      <c r="Z4464" s="415"/>
      <c r="AA4464" s="417"/>
      <c r="AB4464" s="62"/>
      <c r="AC4464" s="62"/>
      <c r="AD4464" s="62"/>
      <c r="AE4464" s="62"/>
      <c r="AF4464" s="62"/>
      <c r="AG4464" s="62"/>
      <c r="AH4464" s="62"/>
    </row>
    <row r="4465" spans="14:34">
      <c r="N4465" s="415"/>
      <c r="O4465" s="417"/>
      <c r="P4465" s="415"/>
      <c r="Q4465" s="418"/>
      <c r="R4465" s="62"/>
      <c r="S4465" s="62"/>
      <c r="T4465" s="62"/>
      <c r="U4465" s="62"/>
      <c r="V4465" s="417"/>
      <c r="W4465" s="62"/>
      <c r="X4465" s="415"/>
      <c r="Y4465" s="417"/>
      <c r="Z4465" s="415"/>
      <c r="AA4465" s="417"/>
      <c r="AB4465" s="62"/>
      <c r="AC4465" s="62"/>
      <c r="AD4465" s="62"/>
      <c r="AE4465" s="62"/>
      <c r="AF4465" s="62"/>
      <c r="AG4465" s="62"/>
      <c r="AH4465" s="62"/>
    </row>
    <row r="4466" spans="14:34">
      <c r="N4466" s="415"/>
      <c r="O4466" s="417"/>
      <c r="P4466" s="415"/>
      <c r="Q4466" s="418"/>
      <c r="R4466" s="62"/>
      <c r="S4466" s="62"/>
      <c r="T4466" s="62"/>
      <c r="U4466" s="62"/>
      <c r="V4466" s="417"/>
      <c r="W4466" s="62"/>
      <c r="X4466" s="415"/>
      <c r="Y4466" s="417"/>
      <c r="Z4466" s="415"/>
      <c r="AA4466" s="417"/>
      <c r="AB4466" s="62"/>
      <c r="AC4466" s="62"/>
      <c r="AD4466" s="62"/>
      <c r="AE4466" s="62"/>
      <c r="AF4466" s="62"/>
      <c r="AG4466" s="62"/>
      <c r="AH4466" s="62"/>
    </row>
    <row r="4467" spans="14:34">
      <c r="N4467" s="415"/>
      <c r="O4467" s="417"/>
      <c r="P4467" s="415"/>
      <c r="Q4467" s="418"/>
      <c r="R4467" s="62"/>
      <c r="S4467" s="62"/>
      <c r="T4467" s="62"/>
      <c r="U4467" s="62"/>
      <c r="V4467" s="417"/>
      <c r="W4467" s="62"/>
      <c r="X4467" s="415"/>
      <c r="Y4467" s="417"/>
      <c r="Z4467" s="415"/>
      <c r="AA4467" s="417"/>
      <c r="AB4467" s="62"/>
      <c r="AC4467" s="62"/>
      <c r="AD4467" s="62"/>
      <c r="AE4467" s="62"/>
      <c r="AF4467" s="62"/>
      <c r="AG4467" s="62"/>
      <c r="AH4467" s="62"/>
    </row>
    <row r="4468" spans="14:34">
      <c r="N4468" s="415"/>
      <c r="O4468" s="417"/>
      <c r="P4468" s="415"/>
      <c r="Q4468" s="418"/>
      <c r="R4468" s="62"/>
      <c r="S4468" s="62"/>
      <c r="T4468" s="62"/>
      <c r="U4468" s="62"/>
      <c r="V4468" s="417"/>
      <c r="W4468" s="62"/>
      <c r="X4468" s="415"/>
      <c r="Y4468" s="417"/>
      <c r="Z4468" s="415"/>
      <c r="AA4468" s="417"/>
      <c r="AB4468" s="62"/>
      <c r="AC4468" s="62"/>
      <c r="AD4468" s="62"/>
      <c r="AE4468" s="62"/>
      <c r="AF4468" s="62"/>
      <c r="AG4468" s="62"/>
      <c r="AH4468" s="62"/>
    </row>
    <row r="4469" spans="14:34">
      <c r="N4469" s="415"/>
      <c r="O4469" s="417"/>
      <c r="P4469" s="415"/>
      <c r="Q4469" s="418"/>
      <c r="R4469" s="62"/>
      <c r="S4469" s="62"/>
      <c r="T4469" s="62"/>
      <c r="U4469" s="62"/>
      <c r="V4469" s="417"/>
      <c r="W4469" s="62"/>
      <c r="X4469" s="415"/>
      <c r="Y4469" s="417"/>
      <c r="Z4469" s="415"/>
      <c r="AA4469" s="417"/>
      <c r="AB4469" s="62"/>
      <c r="AC4469" s="62"/>
      <c r="AD4469" s="62"/>
      <c r="AE4469" s="62"/>
      <c r="AF4469" s="62"/>
      <c r="AG4469" s="62"/>
      <c r="AH4469" s="62"/>
    </row>
    <row r="4470" spans="14:34">
      <c r="N4470" s="415"/>
      <c r="O4470" s="417"/>
      <c r="P4470" s="415"/>
      <c r="Q4470" s="418"/>
      <c r="R4470" s="62"/>
      <c r="S4470" s="62"/>
      <c r="T4470" s="62"/>
      <c r="U4470" s="62"/>
      <c r="V4470" s="417"/>
      <c r="W4470" s="62"/>
      <c r="X4470" s="415"/>
      <c r="Y4470" s="417"/>
      <c r="Z4470" s="415"/>
      <c r="AA4470" s="417"/>
      <c r="AB4470" s="62"/>
      <c r="AC4470" s="62"/>
      <c r="AD4470" s="62"/>
      <c r="AE4470" s="62"/>
      <c r="AF4470" s="62"/>
      <c r="AG4470" s="62"/>
      <c r="AH4470" s="62"/>
    </row>
    <row r="4471" spans="14:34">
      <c r="N4471" s="415"/>
      <c r="O4471" s="417"/>
      <c r="P4471" s="415"/>
      <c r="Q4471" s="418"/>
      <c r="R4471" s="62"/>
      <c r="S4471" s="62"/>
      <c r="T4471" s="62"/>
      <c r="U4471" s="62"/>
      <c r="V4471" s="417"/>
      <c r="W4471" s="62"/>
      <c r="X4471" s="415"/>
      <c r="Y4471" s="417"/>
      <c r="Z4471" s="415"/>
      <c r="AA4471" s="417"/>
      <c r="AB4471" s="62"/>
      <c r="AC4471" s="62"/>
      <c r="AD4471" s="62"/>
      <c r="AE4471" s="62"/>
      <c r="AF4471" s="62"/>
      <c r="AG4471" s="62"/>
      <c r="AH4471" s="62"/>
    </row>
    <row r="4472" spans="14:34">
      <c r="N4472" s="415"/>
      <c r="O4472" s="417"/>
      <c r="P4472" s="415"/>
      <c r="Q4472" s="418"/>
      <c r="R4472" s="62"/>
      <c r="S4472" s="62"/>
      <c r="T4472" s="62"/>
      <c r="U4472" s="62"/>
      <c r="V4472" s="417"/>
      <c r="W4472" s="62"/>
      <c r="X4472" s="415"/>
      <c r="Y4472" s="417"/>
      <c r="Z4472" s="415"/>
      <c r="AA4472" s="417"/>
      <c r="AB4472" s="62"/>
      <c r="AC4472" s="62"/>
      <c r="AD4472" s="62"/>
      <c r="AE4472" s="62"/>
      <c r="AF4472" s="62"/>
      <c r="AG4472" s="62"/>
      <c r="AH4472" s="62"/>
    </row>
    <row r="4473" spans="14:34">
      <c r="N4473" s="415"/>
      <c r="O4473" s="417"/>
      <c r="P4473" s="415"/>
      <c r="Q4473" s="418"/>
      <c r="R4473" s="62"/>
      <c r="S4473" s="62"/>
      <c r="T4473" s="62"/>
      <c r="U4473" s="62"/>
      <c r="V4473" s="417"/>
      <c r="W4473" s="62"/>
      <c r="X4473" s="415"/>
      <c r="Y4473" s="417"/>
      <c r="Z4473" s="415"/>
      <c r="AA4473" s="417"/>
      <c r="AB4473" s="62"/>
      <c r="AC4473" s="62"/>
      <c r="AD4473" s="62"/>
      <c r="AE4473" s="62"/>
      <c r="AF4473" s="62"/>
      <c r="AG4473" s="62"/>
      <c r="AH4473" s="62"/>
    </row>
    <row r="4474" spans="14:34">
      <c r="N4474" s="415"/>
      <c r="O4474" s="417"/>
      <c r="P4474" s="415"/>
      <c r="Q4474" s="418"/>
      <c r="R4474" s="62"/>
      <c r="S4474" s="62"/>
      <c r="T4474" s="62"/>
      <c r="U4474" s="62"/>
      <c r="V4474" s="417"/>
      <c r="W4474" s="62"/>
      <c r="X4474" s="415"/>
      <c r="Y4474" s="417"/>
      <c r="Z4474" s="415"/>
      <c r="AA4474" s="417"/>
      <c r="AB4474" s="62"/>
      <c r="AC4474" s="62"/>
      <c r="AD4474" s="62"/>
      <c r="AE4474" s="62"/>
      <c r="AF4474" s="62"/>
      <c r="AG4474" s="62"/>
      <c r="AH4474" s="62"/>
    </row>
    <row r="4475" spans="14:34">
      <c r="N4475" s="415"/>
      <c r="O4475" s="417"/>
      <c r="P4475" s="415"/>
      <c r="Q4475" s="418"/>
      <c r="R4475" s="62"/>
      <c r="S4475" s="62"/>
      <c r="T4475" s="62"/>
      <c r="U4475" s="62"/>
      <c r="V4475" s="417"/>
      <c r="W4475" s="62"/>
      <c r="X4475" s="415"/>
      <c r="Y4475" s="417"/>
      <c r="Z4475" s="415"/>
      <c r="AA4475" s="417"/>
      <c r="AB4475" s="62"/>
      <c r="AC4475" s="62"/>
      <c r="AD4475" s="62"/>
      <c r="AE4475" s="62"/>
      <c r="AF4475" s="62"/>
      <c r="AG4475" s="62"/>
      <c r="AH4475" s="62"/>
    </row>
    <row r="4476" spans="14:34">
      <c r="N4476" s="415"/>
      <c r="O4476" s="417"/>
      <c r="P4476" s="415"/>
      <c r="Q4476" s="418"/>
      <c r="R4476" s="62"/>
      <c r="S4476" s="62"/>
      <c r="T4476" s="62"/>
      <c r="U4476" s="62"/>
      <c r="V4476" s="417"/>
      <c r="W4476" s="62"/>
      <c r="X4476" s="415"/>
      <c r="Y4476" s="417"/>
      <c r="Z4476" s="415"/>
      <c r="AA4476" s="417"/>
      <c r="AB4476" s="62"/>
      <c r="AC4476" s="62"/>
      <c r="AD4476" s="62"/>
      <c r="AE4476" s="62"/>
      <c r="AF4476" s="62"/>
      <c r="AG4476" s="62"/>
      <c r="AH4476" s="62"/>
    </row>
    <row r="4477" spans="14:34">
      <c r="N4477" s="415"/>
      <c r="O4477" s="417"/>
      <c r="P4477" s="415"/>
      <c r="Q4477" s="418"/>
      <c r="R4477" s="62"/>
      <c r="S4477" s="62"/>
      <c r="T4477" s="62"/>
      <c r="U4477" s="62"/>
      <c r="V4477" s="417"/>
      <c r="W4477" s="62"/>
      <c r="X4477" s="415"/>
      <c r="Y4477" s="417"/>
      <c r="Z4477" s="415"/>
      <c r="AA4477" s="417"/>
      <c r="AB4477" s="62"/>
      <c r="AC4477" s="62"/>
      <c r="AD4477" s="62"/>
      <c r="AE4477" s="62"/>
      <c r="AF4477" s="62"/>
      <c r="AG4477" s="62"/>
      <c r="AH4477" s="62"/>
    </row>
    <row r="4478" spans="14:34">
      <c r="N4478" s="415"/>
      <c r="O4478" s="417"/>
      <c r="P4478" s="415"/>
      <c r="Q4478" s="418"/>
      <c r="R4478" s="62"/>
      <c r="S4478" s="62"/>
      <c r="T4478" s="62"/>
      <c r="U4478" s="62"/>
      <c r="V4478" s="417"/>
      <c r="W4478" s="62"/>
      <c r="X4478" s="415"/>
      <c r="Y4478" s="417"/>
      <c r="Z4478" s="415"/>
      <c r="AA4478" s="417"/>
      <c r="AB4478" s="62"/>
      <c r="AC4478" s="62"/>
      <c r="AD4478" s="62"/>
      <c r="AE4478" s="62"/>
      <c r="AF4478" s="62"/>
      <c r="AG4478" s="62"/>
      <c r="AH4478" s="62"/>
    </row>
    <row r="4479" spans="14:34">
      <c r="N4479" s="415"/>
      <c r="O4479" s="417"/>
      <c r="P4479" s="415"/>
      <c r="Q4479" s="418"/>
      <c r="R4479" s="62"/>
      <c r="S4479" s="62"/>
      <c r="T4479" s="62"/>
      <c r="U4479" s="62"/>
      <c r="V4479" s="417"/>
      <c r="W4479" s="62"/>
      <c r="X4479" s="415"/>
      <c r="Y4479" s="417"/>
      <c r="Z4479" s="415"/>
      <c r="AA4479" s="417"/>
      <c r="AB4479" s="62"/>
      <c r="AC4479" s="62"/>
      <c r="AD4479" s="62"/>
      <c r="AE4479" s="62"/>
      <c r="AF4479" s="62"/>
      <c r="AG4479" s="62"/>
      <c r="AH4479" s="62"/>
    </row>
    <row r="4480" spans="14:34">
      <c r="N4480" s="415"/>
      <c r="O4480" s="417"/>
      <c r="P4480" s="415"/>
      <c r="Q4480" s="418"/>
      <c r="R4480" s="62"/>
      <c r="S4480" s="62"/>
      <c r="T4480" s="62"/>
      <c r="U4480" s="62"/>
      <c r="V4480" s="417"/>
      <c r="W4480" s="62"/>
      <c r="X4480" s="415"/>
      <c r="Y4480" s="417"/>
      <c r="Z4480" s="415"/>
      <c r="AA4480" s="417"/>
      <c r="AB4480" s="62"/>
      <c r="AC4480" s="62"/>
      <c r="AD4480" s="62"/>
      <c r="AE4480" s="62"/>
      <c r="AF4480" s="62"/>
      <c r="AG4480" s="62"/>
      <c r="AH4480" s="62"/>
    </row>
    <row r="4481" spans="14:34">
      <c r="N4481" s="415"/>
      <c r="O4481" s="417"/>
      <c r="P4481" s="415"/>
      <c r="Q4481" s="418"/>
      <c r="R4481" s="62"/>
      <c r="S4481" s="62"/>
      <c r="T4481" s="62"/>
      <c r="U4481" s="62"/>
      <c r="V4481" s="417"/>
      <c r="W4481" s="62"/>
      <c r="X4481" s="415"/>
      <c r="Y4481" s="417"/>
      <c r="Z4481" s="415"/>
      <c r="AA4481" s="417"/>
      <c r="AB4481" s="62"/>
      <c r="AC4481" s="62"/>
      <c r="AD4481" s="62"/>
      <c r="AE4481" s="62"/>
      <c r="AF4481" s="62"/>
      <c r="AG4481" s="62"/>
      <c r="AH4481" s="62"/>
    </row>
    <row r="4482" spans="14:34">
      <c r="N4482" s="415"/>
      <c r="O4482" s="417"/>
      <c r="P4482" s="415"/>
      <c r="Q4482" s="418"/>
      <c r="R4482" s="62"/>
      <c r="S4482" s="62"/>
      <c r="T4482" s="62"/>
      <c r="U4482" s="62"/>
      <c r="V4482" s="417"/>
      <c r="W4482" s="62"/>
      <c r="X4482" s="415"/>
      <c r="Y4482" s="417"/>
      <c r="Z4482" s="415"/>
      <c r="AA4482" s="417"/>
      <c r="AB4482" s="62"/>
      <c r="AC4482" s="62"/>
      <c r="AD4482" s="62"/>
      <c r="AE4482" s="62"/>
      <c r="AF4482" s="62"/>
      <c r="AG4482" s="62"/>
      <c r="AH4482" s="62"/>
    </row>
    <row r="4483" spans="14:34">
      <c r="N4483" s="415"/>
      <c r="O4483" s="417"/>
      <c r="P4483" s="415"/>
      <c r="Q4483" s="418"/>
      <c r="R4483" s="62"/>
      <c r="S4483" s="62"/>
      <c r="T4483" s="62"/>
      <c r="U4483" s="62"/>
      <c r="V4483" s="417"/>
      <c r="W4483" s="62"/>
      <c r="X4483" s="415"/>
      <c r="Y4483" s="417"/>
      <c r="Z4483" s="415"/>
      <c r="AA4483" s="417"/>
      <c r="AB4483" s="62"/>
      <c r="AC4483" s="62"/>
      <c r="AD4483" s="62"/>
      <c r="AE4483" s="62"/>
      <c r="AF4483" s="62"/>
      <c r="AG4483" s="62"/>
      <c r="AH4483" s="62"/>
    </row>
    <row r="4484" spans="14:34">
      <c r="N4484" s="415"/>
      <c r="O4484" s="417"/>
      <c r="P4484" s="415"/>
      <c r="Q4484" s="418"/>
      <c r="R4484" s="62"/>
      <c r="S4484" s="62"/>
      <c r="T4484" s="62"/>
      <c r="U4484" s="62"/>
      <c r="V4484" s="417"/>
      <c r="W4484" s="62"/>
      <c r="X4484" s="415"/>
      <c r="Y4484" s="417"/>
      <c r="Z4484" s="415"/>
      <c r="AA4484" s="417"/>
      <c r="AB4484" s="62"/>
      <c r="AC4484" s="62"/>
      <c r="AD4484" s="62"/>
      <c r="AE4484" s="62"/>
      <c r="AF4484" s="62"/>
      <c r="AG4484" s="62"/>
      <c r="AH4484" s="62"/>
    </row>
    <row r="4485" spans="14:34">
      <c r="N4485" s="415"/>
      <c r="O4485" s="417"/>
      <c r="P4485" s="415"/>
      <c r="Q4485" s="418"/>
      <c r="R4485" s="62"/>
      <c r="S4485" s="62"/>
      <c r="T4485" s="62"/>
      <c r="U4485" s="62"/>
      <c r="V4485" s="417"/>
      <c r="W4485" s="62"/>
      <c r="X4485" s="415"/>
      <c r="Y4485" s="417"/>
      <c r="Z4485" s="415"/>
      <c r="AA4485" s="417"/>
      <c r="AB4485" s="62"/>
      <c r="AC4485" s="62"/>
      <c r="AD4485" s="62"/>
      <c r="AE4485" s="62"/>
      <c r="AF4485" s="62"/>
      <c r="AG4485" s="62"/>
      <c r="AH4485" s="62"/>
    </row>
    <row r="4486" spans="14:34">
      <c r="N4486" s="415"/>
      <c r="O4486" s="417"/>
      <c r="P4486" s="415"/>
      <c r="Q4486" s="418"/>
      <c r="R4486" s="62"/>
      <c r="S4486" s="62"/>
      <c r="T4486" s="62"/>
      <c r="U4486" s="62"/>
      <c r="V4486" s="417"/>
      <c r="W4486" s="62"/>
      <c r="X4486" s="415"/>
      <c r="Y4486" s="417"/>
      <c r="Z4486" s="415"/>
      <c r="AA4486" s="417"/>
      <c r="AB4486" s="62"/>
      <c r="AC4486" s="62"/>
      <c r="AD4486" s="62"/>
      <c r="AE4486" s="62"/>
      <c r="AF4486" s="62"/>
      <c r="AG4486" s="62"/>
      <c r="AH4486" s="62"/>
    </row>
    <row r="4487" spans="14:34">
      <c r="N4487" s="415"/>
      <c r="O4487" s="417"/>
      <c r="P4487" s="415"/>
      <c r="Q4487" s="418"/>
      <c r="R4487" s="62"/>
      <c r="S4487" s="62"/>
      <c r="T4487" s="62"/>
      <c r="U4487" s="62"/>
      <c r="V4487" s="417"/>
      <c r="W4487" s="62"/>
      <c r="X4487" s="415"/>
      <c r="Y4487" s="417"/>
      <c r="Z4487" s="415"/>
      <c r="AA4487" s="417"/>
      <c r="AB4487" s="62"/>
      <c r="AC4487" s="62"/>
      <c r="AD4487" s="62"/>
      <c r="AE4487" s="62"/>
      <c r="AF4487" s="62"/>
      <c r="AG4487" s="62"/>
      <c r="AH4487" s="62"/>
    </row>
    <row r="4488" spans="14:34">
      <c r="N4488" s="415"/>
      <c r="O4488" s="417"/>
      <c r="P4488" s="415"/>
      <c r="Q4488" s="418"/>
      <c r="R4488" s="62"/>
      <c r="S4488" s="62"/>
      <c r="T4488" s="62"/>
      <c r="U4488" s="62"/>
      <c r="V4488" s="417"/>
      <c r="W4488" s="62"/>
      <c r="X4488" s="415"/>
      <c r="Y4488" s="417"/>
      <c r="Z4488" s="415"/>
      <c r="AA4488" s="417"/>
      <c r="AB4488" s="62"/>
      <c r="AC4488" s="62"/>
      <c r="AD4488" s="62"/>
      <c r="AE4488" s="62"/>
      <c r="AF4488" s="62"/>
      <c r="AG4488" s="62"/>
      <c r="AH4488" s="62"/>
    </row>
    <row r="4489" spans="14:34">
      <c r="N4489" s="415"/>
      <c r="O4489" s="417"/>
      <c r="P4489" s="415"/>
      <c r="Q4489" s="418"/>
      <c r="R4489" s="62"/>
      <c r="S4489" s="62"/>
      <c r="T4489" s="62"/>
      <c r="U4489" s="62"/>
      <c r="V4489" s="417"/>
      <c r="W4489" s="62"/>
      <c r="X4489" s="415"/>
      <c r="Y4489" s="417"/>
      <c r="Z4489" s="415"/>
      <c r="AA4489" s="417"/>
      <c r="AB4489" s="62"/>
      <c r="AC4489" s="62"/>
      <c r="AD4489" s="62"/>
      <c r="AE4489" s="62"/>
      <c r="AF4489" s="62"/>
      <c r="AG4489" s="62"/>
      <c r="AH4489" s="62"/>
    </row>
    <row r="4490" spans="14:34">
      <c r="N4490" s="415"/>
      <c r="O4490" s="417"/>
      <c r="P4490" s="415"/>
      <c r="Q4490" s="418"/>
      <c r="R4490" s="62"/>
      <c r="S4490" s="62"/>
      <c r="T4490" s="62"/>
      <c r="U4490" s="62"/>
      <c r="V4490" s="417"/>
      <c r="W4490" s="62"/>
      <c r="X4490" s="415"/>
      <c r="Y4490" s="417"/>
      <c r="Z4490" s="415"/>
      <c r="AA4490" s="417"/>
      <c r="AB4490" s="62"/>
      <c r="AC4490" s="62"/>
      <c r="AD4490" s="62"/>
      <c r="AE4490" s="62"/>
      <c r="AF4490" s="62"/>
      <c r="AG4490" s="62"/>
      <c r="AH4490" s="62"/>
    </row>
    <row r="4491" spans="14:34">
      <c r="N4491" s="415"/>
      <c r="O4491" s="417"/>
      <c r="P4491" s="415"/>
      <c r="Q4491" s="418"/>
      <c r="R4491" s="62"/>
      <c r="S4491" s="62"/>
      <c r="T4491" s="62"/>
      <c r="U4491" s="62"/>
      <c r="V4491" s="417"/>
      <c r="W4491" s="62"/>
      <c r="X4491" s="415"/>
      <c r="Y4491" s="417"/>
      <c r="Z4491" s="415"/>
      <c r="AA4491" s="417"/>
      <c r="AB4491" s="62"/>
      <c r="AC4491" s="62"/>
      <c r="AD4491" s="62"/>
      <c r="AE4491" s="62"/>
      <c r="AF4491" s="62"/>
      <c r="AG4491" s="62"/>
      <c r="AH4491" s="62"/>
    </row>
    <row r="4492" spans="14:34">
      <c r="N4492" s="415"/>
      <c r="O4492" s="417"/>
      <c r="P4492" s="415"/>
      <c r="Q4492" s="418"/>
      <c r="R4492" s="62"/>
      <c r="S4492" s="62"/>
      <c r="T4492" s="62"/>
      <c r="U4492" s="62"/>
      <c r="V4492" s="417"/>
      <c r="W4492" s="62"/>
      <c r="X4492" s="415"/>
      <c r="Y4492" s="417"/>
      <c r="Z4492" s="415"/>
      <c r="AA4492" s="417"/>
      <c r="AB4492" s="62"/>
      <c r="AC4492" s="62"/>
      <c r="AD4492" s="62"/>
      <c r="AE4492" s="62"/>
      <c r="AF4492" s="62"/>
      <c r="AG4492" s="62"/>
      <c r="AH4492" s="62"/>
    </row>
    <row r="4493" spans="14:34">
      <c r="N4493" s="415"/>
      <c r="O4493" s="417"/>
      <c r="P4493" s="415"/>
      <c r="Q4493" s="418"/>
      <c r="R4493" s="62"/>
      <c r="S4493" s="62"/>
      <c r="T4493" s="62"/>
      <c r="U4493" s="62"/>
      <c r="V4493" s="417"/>
      <c r="W4493" s="62"/>
      <c r="X4493" s="415"/>
      <c r="Y4493" s="417"/>
      <c r="Z4493" s="415"/>
      <c r="AA4493" s="417"/>
      <c r="AB4493" s="62"/>
      <c r="AC4493" s="62"/>
      <c r="AD4493" s="62"/>
      <c r="AE4493" s="62"/>
      <c r="AF4493" s="62"/>
      <c r="AG4493" s="62"/>
      <c r="AH4493" s="62"/>
    </row>
    <row r="4494" spans="14:34">
      <c r="N4494" s="415"/>
      <c r="O4494" s="417"/>
      <c r="P4494" s="415"/>
      <c r="Q4494" s="418"/>
      <c r="R4494" s="62"/>
      <c r="S4494" s="62"/>
      <c r="T4494" s="62"/>
      <c r="U4494" s="62"/>
      <c r="V4494" s="417"/>
      <c r="W4494" s="62"/>
      <c r="X4494" s="415"/>
      <c r="Y4494" s="417"/>
      <c r="Z4494" s="415"/>
      <c r="AA4494" s="417"/>
      <c r="AB4494" s="62"/>
      <c r="AC4494" s="62"/>
      <c r="AD4494" s="62"/>
      <c r="AE4494" s="62"/>
      <c r="AF4494" s="62"/>
      <c r="AG4494" s="62"/>
      <c r="AH4494" s="62"/>
    </row>
    <row r="4495" spans="14:34">
      <c r="N4495" s="415"/>
      <c r="O4495" s="417"/>
      <c r="P4495" s="415"/>
      <c r="Q4495" s="418"/>
      <c r="R4495" s="62"/>
      <c r="S4495" s="62"/>
      <c r="T4495" s="62"/>
      <c r="U4495" s="62"/>
      <c r="V4495" s="417"/>
      <c r="W4495" s="62"/>
      <c r="X4495" s="415"/>
      <c r="Y4495" s="417"/>
      <c r="Z4495" s="415"/>
      <c r="AA4495" s="417"/>
      <c r="AB4495" s="62"/>
      <c r="AC4495" s="62"/>
      <c r="AD4495" s="62"/>
      <c r="AE4495" s="62"/>
      <c r="AF4495" s="62"/>
      <c r="AG4495" s="62"/>
      <c r="AH4495" s="62"/>
    </row>
    <row r="4496" spans="14:34">
      <c r="N4496" s="415"/>
      <c r="O4496" s="417"/>
      <c r="P4496" s="415"/>
      <c r="Q4496" s="418"/>
      <c r="R4496" s="62"/>
      <c r="S4496" s="62"/>
      <c r="T4496" s="62"/>
      <c r="U4496" s="62"/>
      <c r="V4496" s="417"/>
      <c r="W4496" s="62"/>
      <c r="X4496" s="415"/>
      <c r="Y4496" s="417"/>
      <c r="Z4496" s="415"/>
      <c r="AA4496" s="417"/>
      <c r="AB4496" s="62"/>
      <c r="AC4496" s="62"/>
      <c r="AD4496" s="62"/>
      <c r="AE4496" s="62"/>
      <c r="AF4496" s="62"/>
      <c r="AG4496" s="62"/>
      <c r="AH4496" s="62"/>
    </row>
    <row r="4497" spans="14:34">
      <c r="N4497" s="415"/>
      <c r="O4497" s="417"/>
      <c r="P4497" s="415"/>
      <c r="Q4497" s="418"/>
      <c r="R4497" s="62"/>
      <c r="S4497" s="62"/>
      <c r="T4497" s="62"/>
      <c r="U4497" s="62"/>
      <c r="V4497" s="417"/>
      <c r="W4497" s="62"/>
      <c r="X4497" s="415"/>
      <c r="Y4497" s="417"/>
      <c r="Z4497" s="415"/>
      <c r="AA4497" s="417"/>
      <c r="AB4497" s="62"/>
      <c r="AC4497" s="62"/>
      <c r="AD4497" s="62"/>
      <c r="AE4497" s="62"/>
      <c r="AF4497" s="62"/>
      <c r="AG4497" s="62"/>
      <c r="AH4497" s="62"/>
    </row>
    <row r="4498" spans="14:34">
      <c r="N4498" s="415"/>
      <c r="O4498" s="417"/>
      <c r="P4498" s="415"/>
      <c r="Q4498" s="418"/>
      <c r="R4498" s="62"/>
      <c r="S4498" s="62"/>
      <c r="T4498" s="62"/>
      <c r="U4498" s="62"/>
      <c r="V4498" s="417"/>
      <c r="W4498" s="62"/>
      <c r="X4498" s="415"/>
      <c r="Y4498" s="417"/>
      <c r="Z4498" s="415"/>
      <c r="AA4498" s="417"/>
      <c r="AB4498" s="62"/>
      <c r="AC4498" s="62"/>
      <c r="AD4498" s="62"/>
      <c r="AE4498" s="62"/>
      <c r="AF4498" s="62"/>
      <c r="AG4498" s="62"/>
      <c r="AH4498" s="62"/>
    </row>
    <row r="4499" spans="14:34">
      <c r="N4499" s="415"/>
      <c r="O4499" s="417"/>
      <c r="P4499" s="415"/>
      <c r="Q4499" s="418"/>
      <c r="R4499" s="62"/>
      <c r="S4499" s="62"/>
      <c r="T4499" s="62"/>
      <c r="U4499" s="62"/>
      <c r="V4499" s="417"/>
      <c r="W4499" s="62"/>
      <c r="X4499" s="415"/>
      <c r="Y4499" s="417"/>
      <c r="Z4499" s="415"/>
      <c r="AA4499" s="417"/>
      <c r="AB4499" s="62"/>
      <c r="AC4499" s="62"/>
      <c r="AD4499" s="62"/>
      <c r="AE4499" s="62"/>
      <c r="AF4499" s="62"/>
      <c r="AG4499" s="62"/>
      <c r="AH4499" s="62"/>
    </row>
    <row r="4500" spans="14:34">
      <c r="N4500" s="415"/>
      <c r="O4500" s="417"/>
      <c r="P4500" s="415"/>
      <c r="Q4500" s="418"/>
      <c r="R4500" s="62"/>
      <c r="S4500" s="62"/>
      <c r="T4500" s="62"/>
      <c r="U4500" s="62"/>
      <c r="V4500" s="417"/>
      <c r="W4500" s="62"/>
      <c r="X4500" s="415"/>
      <c r="Y4500" s="417"/>
      <c r="Z4500" s="415"/>
      <c r="AA4500" s="417"/>
      <c r="AB4500" s="62"/>
      <c r="AC4500" s="62"/>
      <c r="AD4500" s="62"/>
      <c r="AE4500" s="62"/>
      <c r="AF4500" s="62"/>
      <c r="AG4500" s="62"/>
      <c r="AH4500" s="62"/>
    </row>
    <row r="4501" spans="14:34">
      <c r="N4501" s="415"/>
      <c r="O4501" s="417"/>
      <c r="P4501" s="415"/>
      <c r="Q4501" s="418"/>
      <c r="R4501" s="62"/>
      <c r="S4501" s="62"/>
      <c r="T4501" s="62"/>
      <c r="U4501" s="62"/>
      <c r="V4501" s="417"/>
      <c r="W4501" s="62"/>
      <c r="X4501" s="415"/>
      <c r="Y4501" s="417"/>
      <c r="Z4501" s="415"/>
      <c r="AA4501" s="417"/>
      <c r="AB4501" s="62"/>
      <c r="AC4501" s="62"/>
      <c r="AD4501" s="62"/>
      <c r="AE4501" s="62"/>
      <c r="AF4501" s="62"/>
      <c r="AG4501" s="62"/>
      <c r="AH4501" s="62"/>
    </row>
    <row r="4502" spans="14:34">
      <c r="N4502" s="415"/>
      <c r="O4502" s="417"/>
      <c r="P4502" s="415"/>
      <c r="Q4502" s="418"/>
      <c r="R4502" s="62"/>
      <c r="S4502" s="62"/>
      <c r="T4502" s="62"/>
      <c r="U4502" s="62"/>
      <c r="V4502" s="417"/>
      <c r="W4502" s="62"/>
      <c r="X4502" s="415"/>
      <c r="Y4502" s="417"/>
      <c r="Z4502" s="415"/>
      <c r="AA4502" s="417"/>
      <c r="AB4502" s="62"/>
      <c r="AC4502" s="62"/>
      <c r="AD4502" s="62"/>
      <c r="AE4502" s="62"/>
      <c r="AF4502" s="62"/>
      <c r="AG4502" s="62"/>
      <c r="AH4502" s="62"/>
    </row>
    <row r="4503" spans="14:34">
      <c r="N4503" s="415"/>
      <c r="O4503" s="417"/>
      <c r="P4503" s="415"/>
      <c r="Q4503" s="418"/>
      <c r="R4503" s="62"/>
      <c r="S4503" s="62"/>
      <c r="T4503" s="62"/>
      <c r="U4503" s="62"/>
      <c r="V4503" s="417"/>
      <c r="W4503" s="62"/>
      <c r="X4503" s="415"/>
      <c r="Y4503" s="417"/>
      <c r="Z4503" s="415"/>
      <c r="AA4503" s="417"/>
      <c r="AB4503" s="62"/>
      <c r="AC4503" s="62"/>
      <c r="AD4503" s="62"/>
      <c r="AE4503" s="62"/>
      <c r="AF4503" s="62"/>
      <c r="AG4503" s="62"/>
      <c r="AH4503" s="62"/>
    </row>
    <row r="4504" spans="14:34">
      <c r="N4504" s="415"/>
      <c r="O4504" s="417"/>
      <c r="P4504" s="415"/>
      <c r="Q4504" s="418"/>
      <c r="R4504" s="62"/>
      <c r="S4504" s="62"/>
      <c r="T4504" s="62"/>
      <c r="U4504" s="62"/>
      <c r="V4504" s="417"/>
      <c r="W4504" s="62"/>
      <c r="X4504" s="415"/>
      <c r="Y4504" s="417"/>
      <c r="Z4504" s="415"/>
      <c r="AA4504" s="417"/>
      <c r="AB4504" s="62"/>
      <c r="AC4504" s="62"/>
      <c r="AD4504" s="62"/>
      <c r="AE4504" s="62"/>
      <c r="AF4504" s="62"/>
      <c r="AG4504" s="62"/>
      <c r="AH4504" s="62"/>
    </row>
    <row r="4505" spans="14:34">
      <c r="N4505" s="415"/>
      <c r="O4505" s="417"/>
      <c r="P4505" s="415"/>
      <c r="Q4505" s="418"/>
      <c r="R4505" s="62"/>
      <c r="S4505" s="62"/>
      <c r="T4505" s="62"/>
      <c r="U4505" s="62"/>
      <c r="V4505" s="417"/>
      <c r="W4505" s="62"/>
      <c r="X4505" s="415"/>
      <c r="Y4505" s="417"/>
      <c r="Z4505" s="415"/>
      <c r="AA4505" s="417"/>
      <c r="AB4505" s="62"/>
      <c r="AC4505" s="62"/>
      <c r="AD4505" s="62"/>
      <c r="AE4505" s="62"/>
      <c r="AF4505" s="62"/>
      <c r="AG4505" s="62"/>
      <c r="AH4505" s="62"/>
    </row>
    <row r="4506" spans="14:34">
      <c r="N4506" s="415"/>
      <c r="O4506" s="417"/>
      <c r="P4506" s="415"/>
      <c r="Q4506" s="418"/>
      <c r="R4506" s="62"/>
      <c r="S4506" s="62"/>
      <c r="T4506" s="62"/>
      <c r="U4506" s="62"/>
      <c r="V4506" s="417"/>
      <c r="W4506" s="62"/>
      <c r="X4506" s="415"/>
      <c r="Y4506" s="417"/>
      <c r="Z4506" s="415"/>
      <c r="AA4506" s="417"/>
      <c r="AB4506" s="62"/>
      <c r="AC4506" s="62"/>
      <c r="AD4506" s="62"/>
      <c r="AE4506" s="62"/>
      <c r="AF4506" s="62"/>
      <c r="AG4506" s="62"/>
      <c r="AH4506" s="62"/>
    </row>
    <row r="4507" spans="14:34">
      <c r="N4507" s="415"/>
      <c r="O4507" s="417"/>
      <c r="P4507" s="415"/>
      <c r="Q4507" s="418"/>
      <c r="R4507" s="62"/>
      <c r="S4507" s="62"/>
      <c r="T4507" s="62"/>
      <c r="U4507" s="62"/>
      <c r="V4507" s="417"/>
      <c r="W4507" s="62"/>
      <c r="X4507" s="415"/>
      <c r="Y4507" s="417"/>
      <c r="Z4507" s="415"/>
      <c r="AA4507" s="417"/>
      <c r="AB4507" s="62"/>
      <c r="AC4507" s="62"/>
      <c r="AD4507" s="62"/>
      <c r="AE4507" s="62"/>
      <c r="AF4507" s="62"/>
      <c r="AG4507" s="62"/>
      <c r="AH4507" s="62"/>
    </row>
    <row r="4508" spans="14:34">
      <c r="N4508" s="415"/>
      <c r="O4508" s="417"/>
      <c r="P4508" s="415"/>
      <c r="Q4508" s="418"/>
      <c r="R4508" s="62"/>
      <c r="S4508" s="62"/>
      <c r="T4508" s="62"/>
      <c r="U4508" s="62"/>
      <c r="V4508" s="417"/>
      <c r="W4508" s="62"/>
      <c r="X4508" s="415"/>
      <c r="Y4508" s="417"/>
      <c r="Z4508" s="415"/>
      <c r="AA4508" s="417"/>
      <c r="AB4508" s="62"/>
      <c r="AC4508" s="62"/>
      <c r="AD4508" s="62"/>
      <c r="AE4508" s="62"/>
      <c r="AF4508" s="62"/>
      <c r="AG4508" s="62"/>
      <c r="AH4508" s="62"/>
    </row>
    <row r="4509" spans="14:34">
      <c r="N4509" s="415"/>
      <c r="O4509" s="417"/>
      <c r="P4509" s="415"/>
      <c r="Q4509" s="418"/>
      <c r="R4509" s="62"/>
      <c r="S4509" s="62"/>
      <c r="T4509" s="62"/>
      <c r="U4509" s="62"/>
      <c r="V4509" s="417"/>
      <c r="W4509" s="62"/>
      <c r="X4509" s="415"/>
      <c r="Y4509" s="417"/>
      <c r="Z4509" s="415"/>
      <c r="AA4509" s="417"/>
      <c r="AB4509" s="62"/>
      <c r="AC4509" s="62"/>
      <c r="AD4509" s="62"/>
      <c r="AE4509" s="62"/>
      <c r="AF4509" s="62"/>
      <c r="AG4509" s="62"/>
      <c r="AH4509" s="62"/>
    </row>
    <row r="4510" spans="14:34">
      <c r="N4510" s="415"/>
      <c r="O4510" s="417"/>
      <c r="P4510" s="415"/>
      <c r="Q4510" s="418"/>
      <c r="R4510" s="62"/>
      <c r="S4510" s="62"/>
      <c r="T4510" s="62"/>
      <c r="U4510" s="62"/>
      <c r="V4510" s="417"/>
      <c r="W4510" s="62"/>
      <c r="X4510" s="415"/>
      <c r="Y4510" s="417"/>
      <c r="Z4510" s="415"/>
      <c r="AA4510" s="417"/>
      <c r="AB4510" s="62"/>
      <c r="AC4510" s="62"/>
      <c r="AD4510" s="62"/>
      <c r="AE4510" s="62"/>
      <c r="AF4510" s="62"/>
      <c r="AG4510" s="62"/>
      <c r="AH4510" s="62"/>
    </row>
    <row r="4511" spans="14:34">
      <c r="N4511" s="415"/>
      <c r="O4511" s="417"/>
      <c r="P4511" s="415"/>
      <c r="Q4511" s="418"/>
      <c r="R4511" s="62"/>
      <c r="S4511" s="62"/>
      <c r="T4511" s="62"/>
      <c r="U4511" s="62"/>
      <c r="V4511" s="417"/>
      <c r="W4511" s="62"/>
      <c r="X4511" s="415"/>
      <c r="Y4511" s="417"/>
      <c r="Z4511" s="415"/>
      <c r="AA4511" s="417"/>
      <c r="AB4511" s="62"/>
      <c r="AC4511" s="62"/>
      <c r="AD4511" s="62"/>
      <c r="AE4511" s="62"/>
      <c r="AF4511" s="62"/>
      <c r="AG4511" s="62"/>
      <c r="AH4511" s="62"/>
    </row>
    <row r="4512" spans="14:34">
      <c r="N4512" s="415"/>
      <c r="O4512" s="417"/>
      <c r="P4512" s="415"/>
      <c r="Q4512" s="418"/>
      <c r="R4512" s="62"/>
      <c r="S4512" s="62"/>
      <c r="T4512" s="62"/>
      <c r="U4512" s="62"/>
      <c r="V4512" s="417"/>
      <c r="W4512" s="62"/>
      <c r="X4512" s="415"/>
      <c r="Y4512" s="417"/>
      <c r="Z4512" s="415"/>
      <c r="AA4512" s="417"/>
      <c r="AB4512" s="62"/>
      <c r="AC4512" s="62"/>
      <c r="AD4512" s="62"/>
      <c r="AE4512" s="62"/>
      <c r="AF4512" s="62"/>
      <c r="AG4512" s="62"/>
      <c r="AH4512" s="62"/>
    </row>
    <row r="4513" spans="14:34">
      <c r="N4513" s="415"/>
      <c r="O4513" s="417"/>
      <c r="P4513" s="415"/>
      <c r="Q4513" s="418"/>
      <c r="R4513" s="62"/>
      <c r="S4513" s="62"/>
      <c r="T4513" s="62"/>
      <c r="U4513" s="62"/>
      <c r="V4513" s="417"/>
      <c r="W4513" s="62"/>
      <c r="X4513" s="415"/>
      <c r="Y4513" s="417"/>
      <c r="Z4513" s="415"/>
      <c r="AA4513" s="417"/>
      <c r="AB4513" s="62"/>
      <c r="AC4513" s="62"/>
      <c r="AD4513" s="62"/>
      <c r="AE4513" s="62"/>
      <c r="AF4513" s="62"/>
      <c r="AG4513" s="62"/>
      <c r="AH4513" s="62"/>
    </row>
    <row r="4514" spans="14:34">
      <c r="N4514" s="415"/>
      <c r="O4514" s="417"/>
      <c r="P4514" s="415"/>
      <c r="Q4514" s="418"/>
      <c r="R4514" s="62"/>
      <c r="S4514" s="62"/>
      <c r="T4514" s="62"/>
      <c r="U4514" s="62"/>
      <c r="V4514" s="417"/>
      <c r="W4514" s="62"/>
      <c r="X4514" s="415"/>
      <c r="Y4514" s="417"/>
      <c r="Z4514" s="415"/>
      <c r="AA4514" s="417"/>
      <c r="AB4514" s="62"/>
      <c r="AC4514" s="62"/>
      <c r="AD4514" s="62"/>
      <c r="AE4514" s="62"/>
      <c r="AF4514" s="62"/>
      <c r="AG4514" s="62"/>
      <c r="AH4514" s="62"/>
    </row>
    <row r="4515" spans="14:34">
      <c r="N4515" s="415"/>
      <c r="O4515" s="417"/>
      <c r="P4515" s="415"/>
      <c r="Q4515" s="418"/>
      <c r="R4515" s="62"/>
      <c r="S4515" s="62"/>
      <c r="T4515" s="62"/>
      <c r="U4515" s="62"/>
      <c r="V4515" s="417"/>
      <c r="W4515" s="62"/>
      <c r="X4515" s="415"/>
      <c r="Y4515" s="417"/>
      <c r="Z4515" s="415"/>
      <c r="AA4515" s="417"/>
      <c r="AB4515" s="62"/>
      <c r="AC4515" s="62"/>
      <c r="AD4515" s="62"/>
      <c r="AE4515" s="62"/>
      <c r="AF4515" s="62"/>
      <c r="AG4515" s="62"/>
      <c r="AH4515" s="62"/>
    </row>
    <row r="4516" spans="14:34">
      <c r="N4516" s="415"/>
      <c r="O4516" s="417"/>
      <c r="P4516" s="415"/>
      <c r="Q4516" s="418"/>
      <c r="R4516" s="62"/>
      <c r="S4516" s="62"/>
      <c r="T4516" s="62"/>
      <c r="U4516" s="62"/>
      <c r="V4516" s="417"/>
      <c r="W4516" s="62"/>
      <c r="X4516" s="415"/>
      <c r="Y4516" s="417"/>
      <c r="Z4516" s="415"/>
      <c r="AA4516" s="417"/>
      <c r="AB4516" s="62"/>
      <c r="AC4516" s="62"/>
      <c r="AD4516" s="62"/>
      <c r="AE4516" s="62"/>
      <c r="AF4516" s="62"/>
      <c r="AG4516" s="62"/>
      <c r="AH4516" s="62"/>
    </row>
    <row r="4517" spans="14:34">
      <c r="N4517" s="415"/>
      <c r="O4517" s="417"/>
      <c r="P4517" s="415"/>
      <c r="Q4517" s="418"/>
      <c r="R4517" s="62"/>
      <c r="S4517" s="62"/>
      <c r="T4517" s="62"/>
      <c r="U4517" s="62"/>
      <c r="V4517" s="417"/>
      <c r="W4517" s="62"/>
      <c r="X4517" s="415"/>
      <c r="Y4517" s="417"/>
      <c r="Z4517" s="415"/>
      <c r="AA4517" s="417"/>
      <c r="AB4517" s="62"/>
      <c r="AC4517" s="62"/>
      <c r="AD4517" s="62"/>
      <c r="AE4517" s="62"/>
      <c r="AF4517" s="62"/>
      <c r="AG4517" s="62"/>
      <c r="AH4517" s="62"/>
    </row>
    <row r="4518" spans="14:34">
      <c r="N4518" s="415"/>
      <c r="O4518" s="417"/>
      <c r="P4518" s="415"/>
      <c r="Q4518" s="418"/>
      <c r="R4518" s="62"/>
      <c r="S4518" s="62"/>
      <c r="T4518" s="62"/>
      <c r="U4518" s="62"/>
      <c r="V4518" s="417"/>
      <c r="W4518" s="62"/>
      <c r="X4518" s="415"/>
      <c r="Y4518" s="417"/>
      <c r="Z4518" s="415"/>
      <c r="AA4518" s="417"/>
      <c r="AB4518" s="62"/>
      <c r="AC4518" s="62"/>
      <c r="AD4518" s="62"/>
      <c r="AE4518" s="62"/>
      <c r="AF4518" s="62"/>
      <c r="AG4518" s="62"/>
      <c r="AH4518" s="62"/>
    </row>
    <row r="4519" spans="14:34">
      <c r="N4519" s="415"/>
      <c r="O4519" s="417"/>
      <c r="P4519" s="415"/>
      <c r="Q4519" s="418"/>
      <c r="R4519" s="62"/>
      <c r="S4519" s="62"/>
      <c r="T4519" s="62"/>
      <c r="U4519" s="62"/>
      <c r="V4519" s="417"/>
      <c r="W4519" s="62"/>
      <c r="X4519" s="415"/>
      <c r="Y4519" s="417"/>
      <c r="Z4519" s="415"/>
      <c r="AA4519" s="417"/>
      <c r="AB4519" s="62"/>
      <c r="AC4519" s="62"/>
      <c r="AD4519" s="62"/>
      <c r="AE4519" s="62"/>
      <c r="AF4519" s="62"/>
      <c r="AG4519" s="62"/>
      <c r="AH4519" s="62"/>
    </row>
    <row r="4520" spans="14:34">
      <c r="N4520" s="415"/>
      <c r="O4520" s="417"/>
      <c r="P4520" s="415"/>
      <c r="Q4520" s="418"/>
      <c r="R4520" s="62"/>
      <c r="S4520" s="62"/>
      <c r="T4520" s="62"/>
      <c r="U4520" s="62"/>
      <c r="V4520" s="417"/>
      <c r="W4520" s="62"/>
      <c r="X4520" s="415"/>
      <c r="Y4520" s="417"/>
      <c r="Z4520" s="415"/>
      <c r="AA4520" s="417"/>
      <c r="AB4520" s="62"/>
      <c r="AC4520" s="62"/>
      <c r="AD4520" s="62"/>
      <c r="AE4520" s="62"/>
      <c r="AF4520" s="62"/>
      <c r="AG4520" s="62"/>
      <c r="AH4520" s="62"/>
    </row>
    <row r="4521" spans="14:34">
      <c r="N4521" s="415"/>
      <c r="O4521" s="417"/>
      <c r="P4521" s="415"/>
      <c r="Q4521" s="418"/>
      <c r="R4521" s="62"/>
      <c r="S4521" s="62"/>
      <c r="T4521" s="62"/>
      <c r="U4521" s="62"/>
      <c r="V4521" s="417"/>
      <c r="W4521" s="62"/>
      <c r="X4521" s="415"/>
      <c r="Y4521" s="417"/>
      <c r="Z4521" s="415"/>
      <c r="AA4521" s="417"/>
      <c r="AB4521" s="62"/>
      <c r="AC4521" s="62"/>
      <c r="AD4521" s="62"/>
      <c r="AE4521" s="62"/>
      <c r="AF4521" s="62"/>
      <c r="AG4521" s="62"/>
      <c r="AH4521" s="62"/>
    </row>
    <row r="4522" spans="14:34">
      <c r="N4522" s="415"/>
      <c r="O4522" s="417"/>
      <c r="P4522" s="415"/>
      <c r="Q4522" s="418"/>
      <c r="R4522" s="62"/>
      <c r="S4522" s="62"/>
      <c r="T4522" s="62"/>
      <c r="U4522" s="62"/>
      <c r="V4522" s="417"/>
      <c r="W4522" s="62"/>
      <c r="X4522" s="415"/>
      <c r="Y4522" s="417"/>
      <c r="Z4522" s="415"/>
      <c r="AA4522" s="417"/>
      <c r="AB4522" s="62"/>
      <c r="AC4522" s="62"/>
      <c r="AD4522" s="62"/>
      <c r="AE4522" s="62"/>
      <c r="AF4522" s="62"/>
      <c r="AG4522" s="62"/>
      <c r="AH4522" s="62"/>
    </row>
    <row r="4523" spans="14:34">
      <c r="N4523" s="415"/>
      <c r="O4523" s="417"/>
      <c r="P4523" s="415"/>
      <c r="Q4523" s="418"/>
      <c r="R4523" s="62"/>
      <c r="S4523" s="62"/>
      <c r="T4523" s="62"/>
      <c r="U4523" s="62"/>
      <c r="V4523" s="417"/>
      <c r="W4523" s="62"/>
      <c r="X4523" s="415"/>
      <c r="Y4523" s="417"/>
      <c r="Z4523" s="415"/>
      <c r="AA4523" s="417"/>
      <c r="AB4523" s="62"/>
      <c r="AC4523" s="62"/>
      <c r="AD4523" s="62"/>
      <c r="AE4523" s="62"/>
      <c r="AF4523" s="62"/>
      <c r="AG4523" s="62"/>
      <c r="AH4523" s="62"/>
    </row>
    <row r="4524" spans="14:34">
      <c r="N4524" s="415"/>
      <c r="O4524" s="417"/>
      <c r="P4524" s="415"/>
      <c r="Q4524" s="418"/>
      <c r="R4524" s="62"/>
      <c r="S4524" s="62"/>
      <c r="T4524" s="62"/>
      <c r="U4524" s="62"/>
      <c r="V4524" s="417"/>
      <c r="W4524" s="62"/>
      <c r="X4524" s="415"/>
      <c r="Y4524" s="417"/>
      <c r="Z4524" s="415"/>
      <c r="AA4524" s="417"/>
      <c r="AB4524" s="62"/>
      <c r="AC4524" s="62"/>
      <c r="AD4524" s="62"/>
      <c r="AE4524" s="62"/>
      <c r="AF4524" s="62"/>
      <c r="AG4524" s="62"/>
      <c r="AH4524" s="62"/>
    </row>
    <row r="4525" spans="14:34">
      <c r="N4525" s="415"/>
      <c r="O4525" s="417"/>
      <c r="P4525" s="415"/>
      <c r="Q4525" s="418"/>
      <c r="R4525" s="62"/>
      <c r="S4525" s="62"/>
      <c r="T4525" s="62"/>
      <c r="U4525" s="62"/>
      <c r="V4525" s="417"/>
      <c r="W4525" s="62"/>
      <c r="X4525" s="415"/>
      <c r="Y4525" s="417"/>
      <c r="Z4525" s="415"/>
      <c r="AA4525" s="417"/>
      <c r="AB4525" s="62"/>
      <c r="AC4525" s="62"/>
      <c r="AD4525" s="62"/>
      <c r="AE4525" s="62"/>
      <c r="AF4525" s="62"/>
      <c r="AG4525" s="62"/>
      <c r="AH4525" s="62"/>
    </row>
    <row r="4526" spans="14:34">
      <c r="N4526" s="415"/>
      <c r="O4526" s="417"/>
      <c r="P4526" s="415"/>
      <c r="Q4526" s="418"/>
      <c r="R4526" s="62"/>
      <c r="S4526" s="62"/>
      <c r="T4526" s="62"/>
      <c r="U4526" s="62"/>
      <c r="V4526" s="417"/>
      <c r="W4526" s="62"/>
      <c r="X4526" s="415"/>
      <c r="Y4526" s="417"/>
      <c r="Z4526" s="415"/>
      <c r="AA4526" s="417"/>
      <c r="AB4526" s="62"/>
      <c r="AC4526" s="62"/>
      <c r="AD4526" s="62"/>
      <c r="AE4526" s="62"/>
      <c r="AF4526" s="62"/>
      <c r="AG4526" s="62"/>
      <c r="AH4526" s="62"/>
    </row>
    <row r="4527" spans="14:34">
      <c r="N4527" s="415"/>
      <c r="O4527" s="417"/>
      <c r="P4527" s="415"/>
      <c r="Q4527" s="418"/>
      <c r="R4527" s="62"/>
      <c r="S4527" s="62"/>
      <c r="T4527" s="62"/>
      <c r="U4527" s="62"/>
      <c r="V4527" s="417"/>
      <c r="W4527" s="62"/>
      <c r="X4527" s="415"/>
      <c r="Y4527" s="417"/>
      <c r="Z4527" s="415"/>
      <c r="AA4527" s="417"/>
      <c r="AB4527" s="62"/>
      <c r="AC4527" s="62"/>
      <c r="AD4527" s="62"/>
      <c r="AE4527" s="62"/>
      <c r="AF4527" s="62"/>
      <c r="AG4527" s="62"/>
      <c r="AH4527" s="62"/>
    </row>
    <row r="4528" spans="14:34">
      <c r="N4528" s="415"/>
      <c r="O4528" s="417"/>
      <c r="P4528" s="415"/>
      <c r="Q4528" s="418"/>
      <c r="R4528" s="62"/>
      <c r="S4528" s="62"/>
      <c r="T4528" s="62"/>
      <c r="U4528" s="62"/>
      <c r="V4528" s="417"/>
      <c r="W4528" s="62"/>
      <c r="X4528" s="415"/>
      <c r="Y4528" s="417"/>
      <c r="Z4528" s="415"/>
      <c r="AA4528" s="417"/>
      <c r="AB4528" s="62"/>
      <c r="AC4528" s="62"/>
      <c r="AD4528" s="62"/>
      <c r="AE4528" s="62"/>
      <c r="AF4528" s="62"/>
      <c r="AG4528" s="62"/>
      <c r="AH4528" s="62"/>
    </row>
    <row r="4529" spans="14:34">
      <c r="N4529" s="415"/>
      <c r="O4529" s="417"/>
      <c r="P4529" s="415"/>
      <c r="Q4529" s="418"/>
      <c r="R4529" s="62"/>
      <c r="S4529" s="62"/>
      <c r="T4529" s="62"/>
      <c r="U4529" s="62"/>
      <c r="V4529" s="417"/>
      <c r="W4529" s="62"/>
      <c r="X4529" s="415"/>
      <c r="Y4529" s="417"/>
      <c r="Z4529" s="415"/>
      <c r="AA4529" s="417"/>
      <c r="AB4529" s="62"/>
      <c r="AC4529" s="62"/>
      <c r="AD4529" s="62"/>
      <c r="AE4529" s="62"/>
      <c r="AF4529" s="62"/>
      <c r="AG4529" s="62"/>
      <c r="AH4529" s="62"/>
    </row>
    <row r="4530" spans="14:34">
      <c r="N4530" s="415"/>
      <c r="O4530" s="417"/>
      <c r="P4530" s="415"/>
      <c r="Q4530" s="418"/>
      <c r="R4530" s="62"/>
      <c r="S4530" s="62"/>
      <c r="T4530" s="62"/>
      <c r="U4530" s="62"/>
      <c r="V4530" s="417"/>
      <c r="W4530" s="62"/>
      <c r="X4530" s="415"/>
      <c r="Y4530" s="417"/>
      <c r="Z4530" s="415"/>
      <c r="AA4530" s="417"/>
      <c r="AB4530" s="62"/>
      <c r="AC4530" s="62"/>
      <c r="AD4530" s="62"/>
      <c r="AE4530" s="62"/>
      <c r="AF4530" s="62"/>
      <c r="AG4530" s="62"/>
      <c r="AH4530" s="62"/>
    </row>
    <row r="4531" spans="14:34">
      <c r="N4531" s="415"/>
      <c r="O4531" s="417"/>
      <c r="P4531" s="415"/>
      <c r="Q4531" s="418"/>
      <c r="R4531" s="62"/>
      <c r="S4531" s="62"/>
      <c r="T4531" s="62"/>
      <c r="U4531" s="62"/>
      <c r="V4531" s="417"/>
      <c r="W4531" s="62"/>
      <c r="X4531" s="415"/>
      <c r="Y4531" s="417"/>
      <c r="Z4531" s="415"/>
      <c r="AA4531" s="417"/>
      <c r="AB4531" s="62"/>
      <c r="AC4531" s="62"/>
      <c r="AD4531" s="62"/>
      <c r="AE4531" s="62"/>
      <c r="AF4531" s="62"/>
      <c r="AG4531" s="62"/>
      <c r="AH4531" s="62"/>
    </row>
    <row r="4532" spans="14:34">
      <c r="N4532" s="415"/>
      <c r="O4532" s="417"/>
      <c r="P4532" s="415"/>
      <c r="Q4532" s="418"/>
      <c r="R4532" s="62"/>
      <c r="S4532" s="62"/>
      <c r="T4532" s="62"/>
      <c r="U4532" s="62"/>
      <c r="V4532" s="417"/>
      <c r="W4532" s="62"/>
      <c r="X4532" s="415"/>
      <c r="Y4532" s="417"/>
      <c r="Z4532" s="415"/>
      <c r="AA4532" s="417"/>
      <c r="AB4532" s="62"/>
      <c r="AC4532" s="62"/>
      <c r="AD4532" s="62"/>
      <c r="AE4532" s="62"/>
      <c r="AF4532" s="62"/>
      <c r="AG4532" s="62"/>
      <c r="AH4532" s="62"/>
    </row>
    <row r="4533" spans="14:34">
      <c r="N4533" s="415"/>
      <c r="O4533" s="417"/>
      <c r="P4533" s="415"/>
      <c r="Q4533" s="418"/>
      <c r="R4533" s="62"/>
      <c r="S4533" s="62"/>
      <c r="T4533" s="62"/>
      <c r="U4533" s="62"/>
      <c r="V4533" s="417"/>
      <c r="W4533" s="62"/>
      <c r="X4533" s="415"/>
      <c r="Y4533" s="417"/>
      <c r="Z4533" s="415"/>
      <c r="AA4533" s="417"/>
      <c r="AB4533" s="62"/>
      <c r="AC4533" s="62"/>
      <c r="AD4533" s="62"/>
      <c r="AE4533" s="62"/>
      <c r="AF4533" s="62"/>
      <c r="AG4533" s="62"/>
      <c r="AH4533" s="62"/>
    </row>
    <row r="4534" spans="14:34">
      <c r="N4534" s="415"/>
      <c r="O4534" s="417"/>
      <c r="P4534" s="415"/>
      <c r="Q4534" s="418"/>
      <c r="R4534" s="62"/>
      <c r="S4534" s="62"/>
      <c r="T4534" s="62"/>
      <c r="U4534" s="62"/>
      <c r="V4534" s="417"/>
      <c r="W4534" s="62"/>
      <c r="X4534" s="415"/>
      <c r="Y4534" s="417"/>
      <c r="Z4534" s="415"/>
      <c r="AA4534" s="417"/>
      <c r="AB4534" s="62"/>
      <c r="AC4534" s="62"/>
      <c r="AD4534" s="62"/>
      <c r="AE4534" s="62"/>
      <c r="AF4534" s="62"/>
      <c r="AG4534" s="62"/>
      <c r="AH4534" s="62"/>
    </row>
    <row r="4535" spans="14:34">
      <c r="N4535" s="415"/>
      <c r="O4535" s="417"/>
      <c r="P4535" s="415"/>
      <c r="Q4535" s="418"/>
      <c r="R4535" s="62"/>
      <c r="S4535" s="62"/>
      <c r="T4535" s="62"/>
      <c r="U4535" s="62"/>
      <c r="V4535" s="417"/>
      <c r="W4535" s="62"/>
      <c r="X4535" s="415"/>
      <c r="Y4535" s="417"/>
      <c r="Z4535" s="415"/>
      <c r="AA4535" s="417"/>
      <c r="AB4535" s="62"/>
      <c r="AC4535" s="62"/>
      <c r="AD4535" s="62"/>
      <c r="AE4535" s="62"/>
      <c r="AF4535" s="62"/>
      <c r="AG4535" s="62"/>
      <c r="AH4535" s="62"/>
    </row>
    <row r="4536" spans="14:34">
      <c r="N4536" s="415"/>
      <c r="O4536" s="417"/>
      <c r="P4536" s="415"/>
      <c r="Q4536" s="418"/>
      <c r="R4536" s="62"/>
      <c r="S4536" s="62"/>
      <c r="T4536" s="62"/>
      <c r="U4536" s="62"/>
      <c r="V4536" s="417"/>
      <c r="W4536" s="62"/>
      <c r="X4536" s="415"/>
      <c r="Y4536" s="417"/>
      <c r="Z4536" s="415"/>
      <c r="AA4536" s="417"/>
      <c r="AB4536" s="62"/>
      <c r="AC4536" s="62"/>
      <c r="AD4536" s="62"/>
      <c r="AE4536" s="62"/>
      <c r="AF4536" s="62"/>
      <c r="AG4536" s="62"/>
      <c r="AH4536" s="62"/>
    </row>
    <row r="4537" spans="14:34">
      <c r="N4537" s="415"/>
      <c r="O4537" s="417"/>
      <c r="P4537" s="415"/>
      <c r="Q4537" s="418"/>
      <c r="R4537" s="62"/>
      <c r="S4537" s="62"/>
      <c r="T4537" s="62"/>
      <c r="U4537" s="62"/>
      <c r="V4537" s="417"/>
      <c r="W4537" s="62"/>
      <c r="X4537" s="415"/>
      <c r="Y4537" s="417"/>
      <c r="Z4537" s="415"/>
      <c r="AA4537" s="417"/>
      <c r="AB4537" s="62"/>
      <c r="AC4537" s="62"/>
      <c r="AD4537" s="62"/>
      <c r="AE4537" s="62"/>
      <c r="AF4537" s="62"/>
      <c r="AG4537" s="62"/>
      <c r="AH4537" s="62"/>
    </row>
    <row r="4538" spans="14:34">
      <c r="N4538" s="415"/>
      <c r="O4538" s="417"/>
      <c r="P4538" s="415"/>
      <c r="Q4538" s="418"/>
      <c r="R4538" s="62"/>
      <c r="S4538" s="62"/>
      <c r="T4538" s="62"/>
      <c r="U4538" s="62"/>
      <c r="V4538" s="417"/>
      <c r="W4538" s="62"/>
      <c r="X4538" s="415"/>
      <c r="Y4538" s="417"/>
      <c r="Z4538" s="415"/>
      <c r="AA4538" s="417"/>
      <c r="AB4538" s="62"/>
      <c r="AC4538" s="62"/>
      <c r="AD4538" s="62"/>
      <c r="AE4538" s="62"/>
      <c r="AF4538" s="62"/>
      <c r="AG4538" s="62"/>
      <c r="AH4538" s="62"/>
    </row>
    <row r="4539" spans="14:34">
      <c r="N4539" s="415"/>
      <c r="O4539" s="417"/>
      <c r="P4539" s="415"/>
      <c r="Q4539" s="418"/>
      <c r="R4539" s="62"/>
      <c r="S4539" s="62"/>
      <c r="T4539" s="62"/>
      <c r="U4539" s="62"/>
      <c r="V4539" s="417"/>
      <c r="W4539" s="62"/>
      <c r="X4539" s="415"/>
      <c r="Y4539" s="417"/>
      <c r="Z4539" s="415"/>
      <c r="AA4539" s="417"/>
      <c r="AB4539" s="62"/>
      <c r="AC4539" s="62"/>
      <c r="AD4539" s="62"/>
      <c r="AE4539" s="62"/>
      <c r="AF4539" s="62"/>
      <c r="AG4539" s="62"/>
      <c r="AH4539" s="62"/>
    </row>
    <row r="4540" spans="14:34">
      <c r="N4540" s="415"/>
      <c r="O4540" s="417"/>
      <c r="P4540" s="415"/>
      <c r="Q4540" s="418"/>
      <c r="R4540" s="62"/>
      <c r="S4540" s="62"/>
      <c r="T4540" s="62"/>
      <c r="U4540" s="62"/>
      <c r="V4540" s="417"/>
      <c r="W4540" s="62"/>
      <c r="X4540" s="415"/>
      <c r="Y4540" s="417"/>
      <c r="Z4540" s="415"/>
      <c r="AA4540" s="417"/>
      <c r="AB4540" s="62"/>
      <c r="AC4540" s="62"/>
      <c r="AD4540" s="62"/>
      <c r="AE4540" s="62"/>
      <c r="AF4540" s="62"/>
      <c r="AG4540" s="62"/>
      <c r="AH4540" s="62"/>
    </row>
    <row r="4541" spans="14:34">
      <c r="N4541" s="415"/>
      <c r="O4541" s="417"/>
      <c r="P4541" s="415"/>
      <c r="Q4541" s="418"/>
      <c r="R4541" s="62"/>
      <c r="S4541" s="62"/>
      <c r="T4541" s="62"/>
      <c r="U4541" s="62"/>
      <c r="V4541" s="417"/>
      <c r="W4541" s="62"/>
      <c r="X4541" s="415"/>
      <c r="Y4541" s="417"/>
      <c r="Z4541" s="415"/>
      <c r="AA4541" s="417"/>
      <c r="AB4541" s="62"/>
      <c r="AC4541" s="62"/>
      <c r="AD4541" s="62"/>
      <c r="AE4541" s="62"/>
      <c r="AF4541" s="62"/>
      <c r="AG4541" s="62"/>
      <c r="AH4541" s="62"/>
    </row>
    <row r="4542" spans="14:34">
      <c r="N4542" s="415"/>
      <c r="O4542" s="417"/>
      <c r="P4542" s="415"/>
      <c r="Q4542" s="418"/>
      <c r="R4542" s="62"/>
      <c r="S4542" s="62"/>
      <c r="T4542" s="62"/>
      <c r="U4542" s="62"/>
      <c r="V4542" s="417"/>
      <c r="W4542" s="62"/>
      <c r="X4542" s="415"/>
      <c r="Y4542" s="417"/>
      <c r="Z4542" s="415"/>
      <c r="AA4542" s="417"/>
      <c r="AB4542" s="62"/>
      <c r="AC4542" s="62"/>
      <c r="AD4542" s="62"/>
      <c r="AE4542" s="62"/>
      <c r="AF4542" s="62"/>
      <c r="AG4542" s="62"/>
      <c r="AH4542" s="62"/>
    </row>
    <row r="4543" spans="14:34">
      <c r="N4543" s="415"/>
      <c r="O4543" s="417"/>
      <c r="P4543" s="415"/>
      <c r="Q4543" s="418"/>
      <c r="R4543" s="62"/>
      <c r="S4543" s="62"/>
      <c r="T4543" s="62"/>
      <c r="U4543" s="62"/>
      <c r="V4543" s="417"/>
      <c r="W4543" s="62"/>
      <c r="X4543" s="415"/>
      <c r="Y4543" s="417"/>
      <c r="Z4543" s="415"/>
      <c r="AA4543" s="417"/>
      <c r="AB4543" s="62"/>
      <c r="AC4543" s="62"/>
      <c r="AD4543" s="62"/>
      <c r="AE4543" s="62"/>
      <c r="AF4543" s="62"/>
      <c r="AG4543" s="62"/>
      <c r="AH4543" s="62"/>
    </row>
    <row r="4544" spans="14:34">
      <c r="N4544" s="415"/>
      <c r="O4544" s="417"/>
      <c r="P4544" s="415"/>
      <c r="Q4544" s="418"/>
      <c r="R4544" s="62"/>
      <c r="S4544" s="62"/>
      <c r="T4544" s="62"/>
      <c r="U4544" s="62"/>
      <c r="V4544" s="417"/>
      <c r="W4544" s="62"/>
      <c r="X4544" s="415"/>
      <c r="Y4544" s="417"/>
      <c r="Z4544" s="415"/>
      <c r="AA4544" s="417"/>
      <c r="AB4544" s="62"/>
      <c r="AC4544" s="62"/>
      <c r="AD4544" s="62"/>
      <c r="AE4544" s="62"/>
      <c r="AF4544" s="62"/>
      <c r="AG4544" s="62"/>
      <c r="AH4544" s="62"/>
    </row>
    <row r="4545" spans="14:34">
      <c r="N4545" s="415"/>
      <c r="O4545" s="417"/>
      <c r="P4545" s="415"/>
      <c r="Q4545" s="418"/>
      <c r="R4545" s="62"/>
      <c r="S4545" s="62"/>
      <c r="T4545" s="62"/>
      <c r="U4545" s="62"/>
      <c r="V4545" s="417"/>
      <c r="W4545" s="62"/>
      <c r="X4545" s="415"/>
      <c r="Y4545" s="417"/>
      <c r="Z4545" s="415"/>
      <c r="AA4545" s="417"/>
      <c r="AB4545" s="62"/>
      <c r="AC4545" s="62"/>
      <c r="AD4545" s="62"/>
      <c r="AE4545" s="62"/>
      <c r="AF4545" s="62"/>
      <c r="AG4545" s="62"/>
      <c r="AH4545" s="62"/>
    </row>
    <row r="4546" spans="14:34">
      <c r="N4546" s="415"/>
      <c r="O4546" s="417"/>
      <c r="P4546" s="415"/>
      <c r="Q4546" s="418"/>
      <c r="R4546" s="62"/>
      <c r="S4546" s="62"/>
      <c r="T4546" s="62"/>
      <c r="U4546" s="62"/>
      <c r="V4546" s="417"/>
      <c r="W4546" s="62"/>
      <c r="X4546" s="415"/>
      <c r="Y4546" s="417"/>
      <c r="Z4546" s="415"/>
      <c r="AA4546" s="417"/>
      <c r="AB4546" s="62"/>
      <c r="AC4546" s="62"/>
      <c r="AD4546" s="62"/>
      <c r="AE4546" s="62"/>
      <c r="AF4546" s="62"/>
      <c r="AG4546" s="62"/>
      <c r="AH4546" s="62"/>
    </row>
    <row r="4547" spans="14:34">
      <c r="N4547" s="415"/>
      <c r="O4547" s="417"/>
      <c r="P4547" s="415"/>
      <c r="Q4547" s="418"/>
      <c r="R4547" s="62"/>
      <c r="S4547" s="62"/>
      <c r="T4547" s="62"/>
      <c r="U4547" s="62"/>
      <c r="V4547" s="417"/>
      <c r="W4547" s="62"/>
      <c r="X4547" s="415"/>
      <c r="Y4547" s="417"/>
      <c r="Z4547" s="415"/>
      <c r="AA4547" s="417"/>
      <c r="AB4547" s="62"/>
      <c r="AC4547" s="62"/>
      <c r="AD4547" s="62"/>
      <c r="AE4547" s="62"/>
      <c r="AF4547" s="62"/>
      <c r="AG4547" s="62"/>
      <c r="AH4547" s="62"/>
    </row>
    <row r="4548" spans="14:34">
      <c r="N4548" s="415"/>
      <c r="O4548" s="417"/>
      <c r="P4548" s="415"/>
      <c r="Q4548" s="418"/>
      <c r="R4548" s="62"/>
      <c r="S4548" s="62"/>
      <c r="T4548" s="62"/>
      <c r="U4548" s="62"/>
      <c r="V4548" s="417"/>
      <c r="W4548" s="62"/>
      <c r="X4548" s="415"/>
      <c r="Y4548" s="417"/>
      <c r="Z4548" s="415"/>
      <c r="AA4548" s="417"/>
      <c r="AB4548" s="62"/>
      <c r="AC4548" s="62"/>
      <c r="AD4548" s="62"/>
      <c r="AE4548" s="62"/>
      <c r="AF4548" s="62"/>
      <c r="AG4548" s="62"/>
      <c r="AH4548" s="62"/>
    </row>
    <row r="4549" spans="14:34">
      <c r="N4549" s="415"/>
      <c r="O4549" s="417"/>
      <c r="P4549" s="415"/>
      <c r="Q4549" s="418"/>
      <c r="R4549" s="62"/>
      <c r="S4549" s="62"/>
      <c r="T4549" s="62"/>
      <c r="U4549" s="62"/>
      <c r="V4549" s="417"/>
      <c r="W4549" s="62"/>
      <c r="X4549" s="415"/>
      <c r="Y4549" s="417"/>
      <c r="Z4549" s="415"/>
      <c r="AA4549" s="417"/>
      <c r="AB4549" s="62"/>
      <c r="AC4549" s="62"/>
      <c r="AD4549" s="62"/>
      <c r="AE4549" s="62"/>
      <c r="AF4549" s="62"/>
      <c r="AG4549" s="62"/>
      <c r="AH4549" s="62"/>
    </row>
    <row r="4550" spans="14:34">
      <c r="N4550" s="415"/>
      <c r="O4550" s="417"/>
      <c r="P4550" s="415"/>
      <c r="Q4550" s="418"/>
      <c r="R4550" s="62"/>
      <c r="S4550" s="62"/>
      <c r="T4550" s="62"/>
      <c r="U4550" s="62"/>
      <c r="V4550" s="417"/>
      <c r="W4550" s="62"/>
      <c r="X4550" s="415"/>
      <c r="Y4550" s="417"/>
      <c r="Z4550" s="415"/>
      <c r="AA4550" s="417"/>
      <c r="AB4550" s="62"/>
      <c r="AC4550" s="62"/>
      <c r="AD4550" s="62"/>
      <c r="AE4550" s="62"/>
      <c r="AF4550" s="62"/>
      <c r="AG4550" s="62"/>
      <c r="AH4550" s="62"/>
    </row>
    <row r="4551" spans="14:34">
      <c r="N4551" s="415"/>
      <c r="O4551" s="417"/>
      <c r="P4551" s="415"/>
      <c r="Q4551" s="418"/>
      <c r="R4551" s="62"/>
      <c r="S4551" s="62"/>
      <c r="T4551" s="62"/>
      <c r="U4551" s="62"/>
      <c r="V4551" s="417"/>
      <c r="W4551" s="62"/>
      <c r="X4551" s="415"/>
      <c r="Y4551" s="417"/>
      <c r="Z4551" s="415"/>
      <c r="AA4551" s="417"/>
      <c r="AB4551" s="62"/>
      <c r="AC4551" s="62"/>
      <c r="AD4551" s="62"/>
      <c r="AE4551" s="62"/>
      <c r="AF4551" s="62"/>
      <c r="AG4551" s="62"/>
      <c r="AH4551" s="62"/>
    </row>
    <row r="4552" spans="14:34">
      <c r="N4552" s="415"/>
      <c r="O4552" s="417"/>
      <c r="P4552" s="415"/>
      <c r="Q4552" s="418"/>
      <c r="R4552" s="62"/>
      <c r="S4552" s="62"/>
      <c r="T4552" s="62"/>
      <c r="U4552" s="62"/>
      <c r="V4552" s="417"/>
      <c r="W4552" s="62"/>
      <c r="X4552" s="415"/>
      <c r="Y4552" s="417"/>
      <c r="Z4552" s="415"/>
      <c r="AA4552" s="417"/>
      <c r="AB4552" s="62"/>
      <c r="AC4552" s="62"/>
      <c r="AD4552" s="62"/>
      <c r="AE4552" s="62"/>
      <c r="AF4552" s="62"/>
      <c r="AG4552" s="62"/>
      <c r="AH4552" s="62"/>
    </row>
    <row r="4553" spans="14:34">
      <c r="N4553" s="415"/>
      <c r="O4553" s="417"/>
      <c r="P4553" s="415"/>
      <c r="Q4553" s="418"/>
      <c r="R4553" s="62"/>
      <c r="S4553" s="62"/>
      <c r="T4553" s="62"/>
      <c r="U4553" s="62"/>
      <c r="V4553" s="417"/>
      <c r="W4553" s="62"/>
      <c r="X4553" s="415"/>
      <c r="Y4553" s="417"/>
      <c r="Z4553" s="415"/>
      <c r="AA4553" s="417"/>
      <c r="AB4553" s="62"/>
      <c r="AC4553" s="62"/>
      <c r="AD4553" s="62"/>
      <c r="AE4553" s="62"/>
      <c r="AF4553" s="62"/>
      <c r="AG4553" s="62"/>
      <c r="AH4553" s="62"/>
    </row>
    <row r="4554" spans="14:34">
      <c r="N4554" s="415"/>
      <c r="O4554" s="417"/>
      <c r="P4554" s="415"/>
      <c r="Q4554" s="418"/>
      <c r="R4554" s="62"/>
      <c r="S4554" s="62"/>
      <c r="T4554" s="62"/>
      <c r="U4554" s="62"/>
      <c r="V4554" s="417"/>
      <c r="W4554" s="62"/>
      <c r="X4554" s="415"/>
      <c r="Y4554" s="417"/>
      <c r="Z4554" s="415"/>
      <c r="AA4554" s="417"/>
      <c r="AB4554" s="62"/>
      <c r="AC4554" s="62"/>
      <c r="AD4554" s="62"/>
      <c r="AE4554" s="62"/>
      <c r="AF4554" s="62"/>
      <c r="AG4554" s="62"/>
      <c r="AH4554" s="62"/>
    </row>
    <row r="4555" spans="14:34">
      <c r="N4555" s="415"/>
      <c r="O4555" s="417"/>
      <c r="P4555" s="415"/>
      <c r="Q4555" s="418"/>
      <c r="R4555" s="62"/>
      <c r="S4555" s="62"/>
      <c r="T4555" s="62"/>
      <c r="U4555" s="62"/>
      <c r="V4555" s="417"/>
      <c r="W4555" s="62"/>
      <c r="X4555" s="415"/>
      <c r="Y4555" s="417"/>
      <c r="Z4555" s="415"/>
      <c r="AA4555" s="417"/>
      <c r="AB4555" s="62"/>
      <c r="AC4555" s="62"/>
      <c r="AD4555" s="62"/>
      <c r="AE4555" s="62"/>
      <c r="AF4555" s="62"/>
      <c r="AG4555" s="62"/>
      <c r="AH4555" s="62"/>
    </row>
    <row r="4556" spans="14:34">
      <c r="N4556" s="415"/>
      <c r="O4556" s="417"/>
      <c r="P4556" s="415"/>
      <c r="Q4556" s="418"/>
      <c r="R4556" s="62"/>
      <c r="S4556" s="62"/>
      <c r="T4556" s="62"/>
      <c r="U4556" s="62"/>
      <c r="V4556" s="417"/>
      <c r="W4556" s="62"/>
      <c r="X4556" s="415"/>
      <c r="Y4556" s="417"/>
      <c r="Z4556" s="415"/>
      <c r="AA4556" s="417"/>
      <c r="AB4556" s="62"/>
      <c r="AC4556" s="62"/>
      <c r="AD4556" s="62"/>
      <c r="AE4556" s="62"/>
      <c r="AF4556" s="62"/>
      <c r="AG4556" s="62"/>
      <c r="AH4556" s="62"/>
    </row>
    <row r="4557" spans="14:34">
      <c r="N4557" s="415"/>
      <c r="O4557" s="417"/>
      <c r="P4557" s="415"/>
      <c r="Q4557" s="418"/>
      <c r="R4557" s="62"/>
      <c r="S4557" s="62"/>
      <c r="T4557" s="62"/>
      <c r="U4557" s="62"/>
      <c r="V4557" s="417"/>
      <c r="W4557" s="62"/>
      <c r="X4557" s="415"/>
      <c r="Y4557" s="417"/>
      <c r="Z4557" s="415"/>
      <c r="AA4557" s="417"/>
      <c r="AB4557" s="62"/>
      <c r="AC4557" s="62"/>
      <c r="AD4557" s="62"/>
      <c r="AE4557" s="62"/>
      <c r="AF4557" s="62"/>
      <c r="AG4557" s="62"/>
      <c r="AH4557" s="62"/>
    </row>
    <row r="4558" spans="14:34">
      <c r="N4558" s="415"/>
      <c r="O4558" s="417"/>
      <c r="P4558" s="415"/>
      <c r="Q4558" s="418"/>
      <c r="R4558" s="62"/>
      <c r="S4558" s="62"/>
      <c r="T4558" s="62"/>
      <c r="U4558" s="62"/>
      <c r="V4558" s="417"/>
      <c r="W4558" s="62"/>
      <c r="X4558" s="415"/>
      <c r="Y4558" s="417"/>
      <c r="Z4558" s="415"/>
      <c r="AA4558" s="417"/>
      <c r="AB4558" s="62"/>
      <c r="AC4558" s="62"/>
      <c r="AD4558" s="62"/>
      <c r="AE4558" s="62"/>
      <c r="AF4558" s="62"/>
      <c r="AG4558" s="62"/>
      <c r="AH4558" s="62"/>
    </row>
    <row r="4559" spans="14:34">
      <c r="N4559" s="415"/>
      <c r="O4559" s="417"/>
      <c r="P4559" s="415"/>
      <c r="Q4559" s="418"/>
      <c r="R4559" s="62"/>
      <c r="S4559" s="62"/>
      <c r="T4559" s="62"/>
      <c r="U4559" s="62"/>
      <c r="V4559" s="417"/>
      <c r="W4559" s="62"/>
      <c r="X4559" s="415"/>
      <c r="Y4559" s="417"/>
      <c r="Z4559" s="415"/>
      <c r="AA4559" s="417"/>
      <c r="AB4559" s="62"/>
      <c r="AC4559" s="62"/>
      <c r="AD4559" s="62"/>
      <c r="AE4559" s="62"/>
      <c r="AF4559" s="62"/>
      <c r="AG4559" s="62"/>
      <c r="AH4559" s="62"/>
    </row>
    <row r="4560" spans="14:34">
      <c r="N4560" s="415"/>
      <c r="O4560" s="417"/>
      <c r="P4560" s="415"/>
      <c r="Q4560" s="418"/>
      <c r="R4560" s="62"/>
      <c r="S4560" s="62"/>
      <c r="T4560" s="62"/>
      <c r="U4560" s="62"/>
      <c r="V4560" s="417"/>
      <c r="W4560" s="62"/>
      <c r="X4560" s="415"/>
      <c r="Y4560" s="417"/>
      <c r="Z4560" s="415"/>
      <c r="AA4560" s="417"/>
      <c r="AB4560" s="62"/>
      <c r="AC4560" s="62"/>
      <c r="AD4560" s="62"/>
      <c r="AE4560" s="62"/>
      <c r="AF4560" s="62"/>
      <c r="AG4560" s="62"/>
      <c r="AH4560" s="62"/>
    </row>
    <row r="4561" spans="14:34">
      <c r="N4561" s="415"/>
      <c r="O4561" s="417"/>
      <c r="P4561" s="415"/>
      <c r="Q4561" s="418"/>
      <c r="R4561" s="62"/>
      <c r="S4561" s="62"/>
      <c r="T4561" s="62"/>
      <c r="U4561" s="62"/>
      <c r="V4561" s="417"/>
      <c r="W4561" s="62"/>
      <c r="X4561" s="415"/>
      <c r="Y4561" s="417"/>
      <c r="Z4561" s="415"/>
      <c r="AA4561" s="417"/>
      <c r="AB4561" s="62"/>
      <c r="AC4561" s="62"/>
      <c r="AD4561" s="62"/>
      <c r="AE4561" s="62"/>
      <c r="AF4561" s="62"/>
      <c r="AG4561" s="62"/>
      <c r="AH4561" s="62"/>
    </row>
    <row r="4562" spans="14:34">
      <c r="N4562" s="415"/>
      <c r="O4562" s="417"/>
      <c r="P4562" s="415"/>
      <c r="Q4562" s="418"/>
      <c r="R4562" s="62"/>
      <c r="S4562" s="62"/>
      <c r="T4562" s="62"/>
      <c r="U4562" s="62"/>
      <c r="V4562" s="417"/>
      <c r="W4562" s="62"/>
      <c r="X4562" s="415"/>
      <c r="Y4562" s="417"/>
      <c r="Z4562" s="415"/>
      <c r="AA4562" s="417"/>
      <c r="AB4562" s="62"/>
      <c r="AC4562" s="62"/>
      <c r="AD4562" s="62"/>
      <c r="AE4562" s="62"/>
      <c r="AF4562" s="62"/>
      <c r="AG4562" s="62"/>
      <c r="AH4562" s="62"/>
    </row>
    <row r="4563" spans="14:34">
      <c r="N4563" s="415"/>
      <c r="O4563" s="417"/>
      <c r="P4563" s="415"/>
      <c r="Q4563" s="418"/>
      <c r="R4563" s="62"/>
      <c r="S4563" s="62"/>
      <c r="T4563" s="62"/>
      <c r="U4563" s="62"/>
      <c r="V4563" s="417"/>
      <c r="W4563" s="62"/>
      <c r="X4563" s="415"/>
      <c r="Y4563" s="417"/>
      <c r="Z4563" s="415"/>
      <c r="AA4563" s="417"/>
      <c r="AB4563" s="62"/>
      <c r="AC4563" s="62"/>
      <c r="AD4563" s="62"/>
      <c r="AE4563" s="62"/>
      <c r="AF4563" s="62"/>
      <c r="AG4563" s="62"/>
      <c r="AH4563" s="62"/>
    </row>
    <row r="4564" spans="14:34">
      <c r="N4564" s="415"/>
      <c r="O4564" s="417"/>
      <c r="P4564" s="415"/>
      <c r="Q4564" s="418"/>
      <c r="R4564" s="62"/>
      <c r="S4564" s="62"/>
      <c r="T4564" s="62"/>
      <c r="U4564" s="62"/>
      <c r="V4564" s="417"/>
      <c r="W4564" s="62"/>
      <c r="X4564" s="415"/>
      <c r="Y4564" s="417"/>
      <c r="Z4564" s="415"/>
      <c r="AA4564" s="417"/>
      <c r="AB4564" s="62"/>
      <c r="AC4564" s="62"/>
      <c r="AD4564" s="62"/>
      <c r="AE4564" s="62"/>
      <c r="AF4564" s="62"/>
      <c r="AG4564" s="62"/>
      <c r="AH4564" s="62"/>
    </row>
    <row r="4565" spans="14:34">
      <c r="N4565" s="415"/>
      <c r="O4565" s="417"/>
      <c r="P4565" s="415"/>
      <c r="Q4565" s="418"/>
      <c r="R4565" s="62"/>
      <c r="S4565" s="62"/>
      <c r="T4565" s="62"/>
      <c r="U4565" s="62"/>
      <c r="V4565" s="417"/>
      <c r="W4565" s="62"/>
      <c r="X4565" s="415"/>
      <c r="Y4565" s="417"/>
      <c r="Z4565" s="415"/>
      <c r="AA4565" s="417"/>
      <c r="AB4565" s="62"/>
      <c r="AC4565" s="62"/>
      <c r="AD4565" s="62"/>
      <c r="AE4565" s="62"/>
      <c r="AF4565" s="62"/>
      <c r="AG4565" s="62"/>
      <c r="AH4565" s="62"/>
    </row>
    <row r="4566" spans="14:34">
      <c r="N4566" s="415"/>
      <c r="O4566" s="417"/>
      <c r="P4566" s="415"/>
      <c r="Q4566" s="418"/>
      <c r="R4566" s="62"/>
      <c r="S4566" s="62"/>
      <c r="T4566" s="62"/>
      <c r="U4566" s="62"/>
      <c r="V4566" s="417"/>
      <c r="W4566" s="62"/>
      <c r="X4566" s="415"/>
      <c r="Y4566" s="417"/>
      <c r="Z4566" s="415"/>
      <c r="AA4566" s="417"/>
      <c r="AB4566" s="62"/>
      <c r="AC4566" s="62"/>
      <c r="AD4566" s="62"/>
      <c r="AE4566" s="62"/>
      <c r="AF4566" s="62"/>
      <c r="AG4566" s="62"/>
      <c r="AH4566" s="62"/>
    </row>
    <row r="4567" spans="14:34">
      <c r="N4567" s="415"/>
      <c r="O4567" s="417"/>
      <c r="P4567" s="415"/>
      <c r="Q4567" s="418"/>
      <c r="R4567" s="62"/>
      <c r="S4567" s="62"/>
      <c r="T4567" s="62"/>
      <c r="U4567" s="62"/>
      <c r="V4567" s="417"/>
      <c r="W4567" s="62"/>
      <c r="X4567" s="415"/>
      <c r="Y4567" s="417"/>
      <c r="Z4567" s="415"/>
      <c r="AA4567" s="417"/>
      <c r="AB4567" s="62"/>
      <c r="AC4567" s="62"/>
      <c r="AD4567" s="62"/>
      <c r="AE4567" s="62"/>
      <c r="AF4567" s="62"/>
      <c r="AG4567" s="62"/>
      <c r="AH4567" s="62"/>
    </row>
    <row r="4568" spans="14:34">
      <c r="N4568" s="415"/>
      <c r="O4568" s="417"/>
      <c r="P4568" s="415"/>
      <c r="Q4568" s="418"/>
      <c r="R4568" s="62"/>
      <c r="S4568" s="62"/>
      <c r="T4568" s="62"/>
      <c r="U4568" s="62"/>
      <c r="V4568" s="417"/>
      <c r="W4568" s="62"/>
      <c r="X4568" s="415"/>
      <c r="Y4568" s="417"/>
      <c r="Z4568" s="415"/>
      <c r="AA4568" s="417"/>
      <c r="AB4568" s="62"/>
      <c r="AC4568" s="62"/>
      <c r="AD4568" s="62"/>
      <c r="AE4568" s="62"/>
      <c r="AF4568" s="62"/>
      <c r="AG4568" s="62"/>
      <c r="AH4568" s="62"/>
    </row>
    <row r="4569" spans="14:34">
      <c r="N4569" s="415"/>
      <c r="O4569" s="417"/>
      <c r="P4569" s="415"/>
      <c r="Q4569" s="418"/>
      <c r="R4569" s="62"/>
      <c r="S4569" s="62"/>
      <c r="T4569" s="62"/>
      <c r="U4569" s="62"/>
      <c r="V4569" s="417"/>
      <c r="W4569" s="62"/>
      <c r="X4569" s="415"/>
      <c r="Y4569" s="417"/>
      <c r="Z4569" s="415"/>
      <c r="AA4569" s="417"/>
      <c r="AB4569" s="62"/>
      <c r="AC4569" s="62"/>
      <c r="AD4569" s="62"/>
      <c r="AE4569" s="62"/>
      <c r="AF4569" s="62"/>
      <c r="AG4569" s="62"/>
      <c r="AH4569" s="62"/>
    </row>
    <row r="4570" spans="14:34">
      <c r="N4570" s="415"/>
      <c r="O4570" s="417"/>
      <c r="P4570" s="415"/>
      <c r="Q4570" s="418"/>
      <c r="R4570" s="62"/>
      <c r="S4570" s="62"/>
      <c r="T4570" s="62"/>
      <c r="U4570" s="62"/>
      <c r="V4570" s="417"/>
      <c r="W4570" s="62"/>
      <c r="X4570" s="415"/>
      <c r="Y4570" s="417"/>
      <c r="Z4570" s="415"/>
      <c r="AA4570" s="417"/>
      <c r="AB4570" s="62"/>
      <c r="AC4570" s="62"/>
      <c r="AD4570" s="62"/>
      <c r="AE4570" s="62"/>
      <c r="AF4570" s="62"/>
      <c r="AG4570" s="62"/>
      <c r="AH4570" s="62"/>
    </row>
    <row r="4571" spans="14:34">
      <c r="N4571" s="415"/>
      <c r="O4571" s="417"/>
      <c r="P4571" s="415"/>
      <c r="Q4571" s="418"/>
      <c r="R4571" s="62"/>
      <c r="S4571" s="62"/>
      <c r="T4571" s="62"/>
      <c r="U4571" s="62"/>
      <c r="V4571" s="417"/>
      <c r="W4571" s="62"/>
      <c r="X4571" s="415"/>
      <c r="Y4571" s="417"/>
      <c r="Z4571" s="415"/>
      <c r="AA4571" s="417"/>
      <c r="AB4571" s="62"/>
      <c r="AC4571" s="62"/>
      <c r="AD4571" s="62"/>
      <c r="AE4571" s="62"/>
      <c r="AF4571" s="62"/>
      <c r="AG4571" s="62"/>
      <c r="AH4571" s="62"/>
    </row>
    <row r="4572" spans="14:34">
      <c r="N4572" s="415"/>
      <c r="O4572" s="417"/>
      <c r="P4572" s="415"/>
      <c r="Q4572" s="418"/>
      <c r="R4572" s="62"/>
      <c r="S4572" s="62"/>
      <c r="T4572" s="62"/>
      <c r="U4572" s="62"/>
      <c r="V4572" s="417"/>
      <c r="W4572" s="62"/>
      <c r="X4572" s="415"/>
      <c r="Y4572" s="417"/>
      <c r="Z4572" s="415"/>
      <c r="AA4572" s="417"/>
      <c r="AB4572" s="62"/>
      <c r="AC4572" s="62"/>
      <c r="AD4572" s="62"/>
      <c r="AE4572" s="62"/>
      <c r="AF4572" s="62"/>
      <c r="AG4572" s="62"/>
      <c r="AH4572" s="62"/>
    </row>
    <row r="4573" spans="14:34">
      <c r="N4573" s="415"/>
      <c r="O4573" s="417"/>
      <c r="P4573" s="415"/>
      <c r="Q4573" s="418"/>
      <c r="R4573" s="62"/>
      <c r="S4573" s="62"/>
      <c r="T4573" s="62"/>
      <c r="U4573" s="62"/>
      <c r="V4573" s="417"/>
      <c r="W4573" s="62"/>
      <c r="X4573" s="415"/>
      <c r="Y4573" s="417"/>
      <c r="Z4573" s="415"/>
      <c r="AA4573" s="417"/>
      <c r="AB4573" s="62"/>
      <c r="AC4573" s="62"/>
      <c r="AD4573" s="62"/>
      <c r="AE4573" s="62"/>
      <c r="AF4573" s="62"/>
      <c r="AG4573" s="62"/>
      <c r="AH4573" s="62"/>
    </row>
    <row r="4574" spans="14:34">
      <c r="N4574" s="415"/>
      <c r="O4574" s="417"/>
      <c r="P4574" s="415"/>
      <c r="Q4574" s="418"/>
      <c r="R4574" s="62"/>
      <c r="S4574" s="62"/>
      <c r="T4574" s="62"/>
      <c r="U4574" s="62"/>
      <c r="V4574" s="417"/>
      <c r="W4574" s="62"/>
      <c r="X4574" s="415"/>
      <c r="Y4574" s="417"/>
      <c r="Z4574" s="415"/>
      <c r="AA4574" s="417"/>
      <c r="AB4574" s="62"/>
      <c r="AC4574" s="62"/>
      <c r="AD4574" s="62"/>
      <c r="AE4574" s="62"/>
      <c r="AF4574" s="62"/>
      <c r="AG4574" s="62"/>
      <c r="AH4574" s="62"/>
    </row>
    <row r="4575" spans="14:34">
      <c r="N4575" s="415"/>
      <c r="O4575" s="417"/>
      <c r="P4575" s="415"/>
      <c r="Q4575" s="418"/>
      <c r="R4575" s="62"/>
      <c r="S4575" s="62"/>
      <c r="T4575" s="62"/>
      <c r="U4575" s="62"/>
      <c r="V4575" s="417"/>
      <c r="W4575" s="62"/>
      <c r="X4575" s="415"/>
      <c r="Y4575" s="417"/>
      <c r="Z4575" s="415"/>
      <c r="AA4575" s="417"/>
      <c r="AB4575" s="62"/>
      <c r="AC4575" s="62"/>
      <c r="AD4575" s="62"/>
      <c r="AE4575" s="62"/>
      <c r="AF4575" s="62"/>
      <c r="AG4575" s="62"/>
      <c r="AH4575" s="62"/>
    </row>
    <row r="4576" spans="14:34">
      <c r="N4576" s="415"/>
      <c r="O4576" s="417"/>
      <c r="P4576" s="415"/>
      <c r="Q4576" s="418"/>
      <c r="R4576" s="62"/>
      <c r="S4576" s="62"/>
      <c r="T4576" s="62"/>
      <c r="U4576" s="62"/>
      <c r="V4576" s="417"/>
      <c r="W4576" s="62"/>
      <c r="X4576" s="415"/>
      <c r="Y4576" s="417"/>
      <c r="Z4576" s="415"/>
      <c r="AA4576" s="417"/>
      <c r="AB4576" s="62"/>
      <c r="AC4576" s="62"/>
      <c r="AD4576" s="62"/>
      <c r="AE4576" s="62"/>
      <c r="AF4576" s="62"/>
      <c r="AG4576" s="62"/>
      <c r="AH4576" s="62"/>
    </row>
    <row r="4577" spans="14:34">
      <c r="N4577" s="415"/>
      <c r="O4577" s="417"/>
      <c r="P4577" s="415"/>
      <c r="Q4577" s="418"/>
      <c r="R4577" s="62"/>
      <c r="S4577" s="62"/>
      <c r="T4577" s="62"/>
      <c r="U4577" s="62"/>
      <c r="V4577" s="417"/>
      <c r="W4577" s="62"/>
      <c r="X4577" s="415"/>
      <c r="Y4577" s="417"/>
      <c r="Z4577" s="415"/>
      <c r="AA4577" s="417"/>
      <c r="AB4577" s="62"/>
      <c r="AC4577" s="62"/>
      <c r="AD4577" s="62"/>
      <c r="AE4577" s="62"/>
      <c r="AF4577" s="62"/>
      <c r="AG4577" s="62"/>
      <c r="AH4577" s="62"/>
    </row>
    <row r="4578" spans="14:34">
      <c r="N4578" s="415"/>
      <c r="O4578" s="417"/>
      <c r="P4578" s="415"/>
      <c r="Q4578" s="418"/>
      <c r="R4578" s="62"/>
      <c r="S4578" s="62"/>
      <c r="T4578" s="62"/>
      <c r="U4578" s="62"/>
      <c r="V4578" s="417"/>
      <c r="W4578" s="62"/>
      <c r="X4578" s="415"/>
      <c r="Y4578" s="417"/>
      <c r="Z4578" s="415"/>
      <c r="AA4578" s="417"/>
      <c r="AB4578" s="62"/>
      <c r="AC4578" s="62"/>
      <c r="AD4578" s="62"/>
      <c r="AE4578" s="62"/>
      <c r="AF4578" s="62"/>
      <c r="AG4578" s="62"/>
      <c r="AH4578" s="62"/>
    </row>
    <row r="4579" spans="14:34">
      <c r="N4579" s="415"/>
      <c r="O4579" s="417"/>
      <c r="P4579" s="415"/>
      <c r="Q4579" s="418"/>
      <c r="R4579" s="62"/>
      <c r="S4579" s="62"/>
      <c r="T4579" s="62"/>
      <c r="U4579" s="62"/>
      <c r="V4579" s="417"/>
      <c r="W4579" s="62"/>
      <c r="X4579" s="415"/>
      <c r="Y4579" s="417"/>
      <c r="Z4579" s="415"/>
      <c r="AA4579" s="417"/>
      <c r="AB4579" s="62"/>
      <c r="AC4579" s="62"/>
      <c r="AD4579" s="62"/>
      <c r="AE4579" s="62"/>
      <c r="AF4579" s="62"/>
      <c r="AG4579" s="62"/>
      <c r="AH4579" s="62"/>
    </row>
    <row r="4580" spans="14:34">
      <c r="N4580" s="415"/>
      <c r="O4580" s="417"/>
      <c r="P4580" s="415"/>
      <c r="Q4580" s="418"/>
      <c r="R4580" s="62"/>
      <c r="S4580" s="62"/>
      <c r="T4580" s="62"/>
      <c r="U4580" s="62"/>
      <c r="V4580" s="417"/>
      <c r="W4580" s="62"/>
      <c r="X4580" s="415"/>
      <c r="Y4580" s="417"/>
      <c r="Z4580" s="415"/>
      <c r="AA4580" s="417"/>
      <c r="AB4580" s="62"/>
      <c r="AC4580" s="62"/>
      <c r="AD4580" s="62"/>
      <c r="AE4580" s="62"/>
      <c r="AF4580" s="62"/>
      <c r="AG4580" s="62"/>
      <c r="AH4580" s="62"/>
    </row>
    <row r="4581" spans="14:34">
      <c r="N4581" s="415"/>
      <c r="O4581" s="417"/>
      <c r="P4581" s="415"/>
      <c r="Q4581" s="418"/>
      <c r="R4581" s="62"/>
      <c r="S4581" s="62"/>
      <c r="T4581" s="62"/>
      <c r="U4581" s="62"/>
      <c r="V4581" s="417"/>
      <c r="W4581" s="62"/>
      <c r="X4581" s="415"/>
      <c r="Y4581" s="417"/>
      <c r="Z4581" s="415"/>
      <c r="AA4581" s="417"/>
      <c r="AB4581" s="62"/>
      <c r="AC4581" s="62"/>
      <c r="AD4581" s="62"/>
      <c r="AE4581" s="62"/>
      <c r="AF4581" s="62"/>
      <c r="AG4581" s="62"/>
      <c r="AH4581" s="62"/>
    </row>
    <row r="4582" spans="14:34">
      <c r="N4582" s="415"/>
      <c r="O4582" s="417"/>
      <c r="P4582" s="415"/>
      <c r="Q4582" s="418"/>
      <c r="R4582" s="62"/>
      <c r="S4582" s="62"/>
      <c r="T4582" s="62"/>
      <c r="U4582" s="62"/>
      <c r="V4582" s="417"/>
      <c r="W4582" s="62"/>
      <c r="X4582" s="415"/>
      <c r="Y4582" s="417"/>
      <c r="Z4582" s="415"/>
      <c r="AA4582" s="417"/>
      <c r="AB4582" s="62"/>
      <c r="AC4582" s="62"/>
      <c r="AD4582" s="62"/>
      <c r="AE4582" s="62"/>
      <c r="AF4582" s="62"/>
      <c r="AG4582" s="62"/>
      <c r="AH4582" s="62"/>
    </row>
    <row r="4583" spans="14:34">
      <c r="N4583" s="415"/>
      <c r="O4583" s="417"/>
      <c r="P4583" s="415"/>
      <c r="Q4583" s="418"/>
      <c r="R4583" s="62"/>
      <c r="S4583" s="62"/>
      <c r="T4583" s="62"/>
      <c r="U4583" s="62"/>
      <c r="V4583" s="417"/>
      <c r="W4583" s="62"/>
      <c r="X4583" s="415"/>
      <c r="Y4583" s="417"/>
      <c r="Z4583" s="415"/>
      <c r="AA4583" s="417"/>
      <c r="AB4583" s="62"/>
      <c r="AC4583" s="62"/>
      <c r="AD4583" s="62"/>
      <c r="AE4583" s="62"/>
      <c r="AF4583" s="62"/>
      <c r="AG4583" s="62"/>
      <c r="AH4583" s="62"/>
    </row>
    <row r="4584" spans="14:34">
      <c r="N4584" s="415"/>
      <c r="O4584" s="417"/>
      <c r="P4584" s="415"/>
      <c r="Q4584" s="418"/>
      <c r="R4584" s="62"/>
      <c r="S4584" s="62"/>
      <c r="T4584" s="62"/>
      <c r="U4584" s="62"/>
      <c r="V4584" s="417"/>
      <c r="W4584" s="62"/>
      <c r="X4584" s="415"/>
      <c r="Y4584" s="417"/>
      <c r="Z4584" s="415"/>
      <c r="AA4584" s="417"/>
      <c r="AB4584" s="62"/>
      <c r="AC4584" s="62"/>
      <c r="AD4584" s="62"/>
      <c r="AE4584" s="62"/>
      <c r="AF4584" s="62"/>
      <c r="AG4584" s="62"/>
      <c r="AH4584" s="62"/>
    </row>
    <row r="4585" spans="14:34">
      <c r="N4585" s="415"/>
      <c r="O4585" s="417"/>
      <c r="P4585" s="415"/>
      <c r="Q4585" s="418"/>
      <c r="R4585" s="62"/>
      <c r="S4585" s="62"/>
      <c r="T4585" s="62"/>
      <c r="U4585" s="62"/>
      <c r="V4585" s="417"/>
      <c r="W4585" s="62"/>
      <c r="X4585" s="415"/>
      <c r="Y4585" s="417"/>
      <c r="Z4585" s="415"/>
      <c r="AA4585" s="417"/>
      <c r="AB4585" s="62"/>
      <c r="AC4585" s="62"/>
      <c r="AD4585" s="62"/>
      <c r="AE4585" s="62"/>
      <c r="AF4585" s="62"/>
      <c r="AG4585" s="62"/>
      <c r="AH4585" s="62"/>
    </row>
    <row r="4586" spans="14:34">
      <c r="N4586" s="415"/>
      <c r="O4586" s="417"/>
      <c r="P4586" s="415"/>
      <c r="Q4586" s="418"/>
      <c r="R4586" s="62"/>
      <c r="S4586" s="62"/>
      <c r="T4586" s="62"/>
      <c r="U4586" s="62"/>
      <c r="V4586" s="417"/>
      <c r="W4586" s="62"/>
      <c r="X4586" s="415"/>
      <c r="Y4586" s="417"/>
      <c r="Z4586" s="415"/>
      <c r="AA4586" s="417"/>
      <c r="AB4586" s="62"/>
      <c r="AC4586" s="62"/>
      <c r="AD4586" s="62"/>
      <c r="AE4586" s="62"/>
      <c r="AF4586" s="62"/>
      <c r="AG4586" s="62"/>
      <c r="AH4586" s="62"/>
    </row>
    <row r="4587" spans="14:34">
      <c r="N4587" s="415"/>
      <c r="O4587" s="417"/>
      <c r="P4587" s="415"/>
      <c r="Q4587" s="418"/>
      <c r="R4587" s="62"/>
      <c r="S4587" s="62"/>
      <c r="T4587" s="62"/>
      <c r="U4587" s="62"/>
      <c r="V4587" s="417"/>
      <c r="W4587" s="62"/>
      <c r="X4587" s="415"/>
      <c r="Y4587" s="417"/>
      <c r="Z4587" s="415"/>
      <c r="AA4587" s="417"/>
      <c r="AB4587" s="62"/>
      <c r="AC4587" s="62"/>
      <c r="AD4587" s="62"/>
      <c r="AE4587" s="62"/>
      <c r="AF4587" s="62"/>
      <c r="AG4587" s="62"/>
      <c r="AH4587" s="62"/>
    </row>
    <row r="4588" spans="14:34">
      <c r="N4588" s="415"/>
      <c r="O4588" s="417"/>
      <c r="P4588" s="415"/>
      <c r="Q4588" s="418"/>
      <c r="R4588" s="62"/>
      <c r="S4588" s="62"/>
      <c r="T4588" s="62"/>
      <c r="U4588" s="62"/>
      <c r="V4588" s="417"/>
      <c r="W4588" s="62"/>
      <c r="X4588" s="415"/>
      <c r="Y4588" s="417"/>
      <c r="Z4588" s="415"/>
      <c r="AA4588" s="417"/>
      <c r="AB4588" s="62"/>
      <c r="AC4588" s="62"/>
      <c r="AD4588" s="62"/>
      <c r="AE4588" s="62"/>
      <c r="AF4588" s="62"/>
      <c r="AG4588" s="62"/>
      <c r="AH4588" s="62"/>
    </row>
    <row r="4589" spans="14:34">
      <c r="N4589" s="415"/>
      <c r="O4589" s="417"/>
      <c r="P4589" s="415"/>
      <c r="Q4589" s="418"/>
      <c r="R4589" s="62"/>
      <c r="S4589" s="62"/>
      <c r="T4589" s="62"/>
      <c r="U4589" s="62"/>
      <c r="V4589" s="417"/>
      <c r="W4589" s="62"/>
      <c r="X4589" s="415"/>
      <c r="Y4589" s="417"/>
      <c r="Z4589" s="415"/>
      <c r="AA4589" s="417"/>
      <c r="AB4589" s="62"/>
      <c r="AC4589" s="62"/>
      <c r="AD4589" s="62"/>
      <c r="AE4589" s="62"/>
      <c r="AF4589" s="62"/>
      <c r="AG4589" s="62"/>
      <c r="AH4589" s="62"/>
    </row>
    <row r="4590" spans="14:34">
      <c r="N4590" s="415"/>
      <c r="O4590" s="417"/>
      <c r="P4590" s="415"/>
      <c r="Q4590" s="418"/>
      <c r="R4590" s="62"/>
      <c r="S4590" s="62"/>
      <c r="T4590" s="62"/>
      <c r="U4590" s="62"/>
      <c r="V4590" s="417"/>
      <c r="W4590" s="62"/>
      <c r="X4590" s="415"/>
      <c r="Y4590" s="417"/>
      <c r="Z4590" s="415"/>
      <c r="AA4590" s="417"/>
      <c r="AB4590" s="62"/>
      <c r="AC4590" s="62"/>
      <c r="AD4590" s="62"/>
      <c r="AE4590" s="62"/>
      <c r="AF4590" s="62"/>
      <c r="AG4590" s="62"/>
      <c r="AH4590" s="62"/>
    </row>
    <row r="4591" spans="14:34">
      <c r="N4591" s="415"/>
      <c r="O4591" s="417"/>
      <c r="P4591" s="415"/>
      <c r="Q4591" s="418"/>
      <c r="R4591" s="62"/>
      <c r="S4591" s="62"/>
      <c r="T4591" s="62"/>
      <c r="U4591" s="62"/>
      <c r="V4591" s="417"/>
      <c r="W4591" s="62"/>
      <c r="X4591" s="415"/>
      <c r="Y4591" s="417"/>
      <c r="Z4591" s="415"/>
      <c r="AA4591" s="417"/>
      <c r="AB4591" s="62"/>
      <c r="AC4591" s="62"/>
      <c r="AD4591" s="62"/>
      <c r="AE4591" s="62"/>
      <c r="AF4591" s="62"/>
      <c r="AG4591" s="62"/>
      <c r="AH4591" s="62"/>
    </row>
    <row r="4592" spans="14:34">
      <c r="N4592" s="415"/>
      <c r="O4592" s="417"/>
      <c r="P4592" s="415"/>
      <c r="Q4592" s="418"/>
      <c r="R4592" s="62"/>
      <c r="S4592" s="62"/>
      <c r="T4592" s="62"/>
      <c r="U4592" s="62"/>
      <c r="V4592" s="417"/>
      <c r="W4592" s="62"/>
      <c r="X4592" s="415"/>
      <c r="Y4592" s="417"/>
      <c r="Z4592" s="415"/>
      <c r="AA4592" s="417"/>
      <c r="AB4592" s="62"/>
      <c r="AC4592" s="62"/>
      <c r="AD4592" s="62"/>
      <c r="AE4592" s="62"/>
      <c r="AF4592" s="62"/>
      <c r="AG4592" s="62"/>
      <c r="AH4592" s="62"/>
    </row>
    <row r="4593" spans="14:34">
      <c r="N4593" s="415"/>
      <c r="O4593" s="417"/>
      <c r="P4593" s="415"/>
      <c r="Q4593" s="418"/>
      <c r="R4593" s="62"/>
      <c r="S4593" s="62"/>
      <c r="T4593" s="62"/>
      <c r="U4593" s="62"/>
      <c r="V4593" s="417"/>
      <c r="W4593" s="62"/>
      <c r="X4593" s="415"/>
      <c r="Y4593" s="417"/>
      <c r="Z4593" s="415"/>
      <c r="AA4593" s="417"/>
      <c r="AB4593" s="62"/>
      <c r="AC4593" s="62"/>
      <c r="AD4593" s="62"/>
      <c r="AE4593" s="62"/>
      <c r="AF4593" s="62"/>
      <c r="AG4593" s="62"/>
      <c r="AH4593" s="62"/>
    </row>
    <row r="4594" spans="14:34">
      <c r="N4594" s="415"/>
      <c r="O4594" s="417"/>
      <c r="P4594" s="415"/>
      <c r="Q4594" s="418"/>
      <c r="R4594" s="62"/>
      <c r="S4594" s="62"/>
      <c r="T4594" s="62"/>
      <c r="U4594" s="62"/>
      <c r="V4594" s="417"/>
      <c r="W4594" s="62"/>
      <c r="X4594" s="415"/>
      <c r="Y4594" s="417"/>
      <c r="Z4594" s="415"/>
      <c r="AA4594" s="417"/>
      <c r="AB4594" s="62"/>
      <c r="AC4594" s="62"/>
      <c r="AD4594" s="62"/>
      <c r="AE4594" s="62"/>
      <c r="AF4594" s="62"/>
      <c r="AG4594" s="62"/>
      <c r="AH4594" s="62"/>
    </row>
    <row r="4595" spans="14:34">
      <c r="N4595" s="415"/>
      <c r="O4595" s="417"/>
      <c r="P4595" s="415"/>
      <c r="Q4595" s="418"/>
      <c r="R4595" s="62"/>
      <c r="S4595" s="62"/>
      <c r="T4595" s="62"/>
      <c r="U4595" s="62"/>
      <c r="V4595" s="417"/>
      <c r="W4595" s="62"/>
      <c r="X4595" s="415"/>
      <c r="Y4595" s="417"/>
      <c r="Z4595" s="415"/>
      <c r="AA4595" s="417"/>
      <c r="AB4595" s="62"/>
      <c r="AC4595" s="62"/>
      <c r="AD4595" s="62"/>
      <c r="AE4595" s="62"/>
      <c r="AF4595" s="62"/>
      <c r="AG4595" s="62"/>
      <c r="AH4595" s="62"/>
    </row>
    <row r="4596" spans="14:34">
      <c r="N4596" s="415"/>
      <c r="O4596" s="417"/>
      <c r="P4596" s="415"/>
      <c r="Q4596" s="418"/>
      <c r="R4596" s="62"/>
      <c r="S4596" s="62"/>
      <c r="T4596" s="62"/>
      <c r="U4596" s="62"/>
      <c r="V4596" s="417"/>
      <c r="W4596" s="62"/>
      <c r="X4596" s="415"/>
      <c r="Y4596" s="417"/>
      <c r="Z4596" s="415"/>
      <c r="AA4596" s="417"/>
      <c r="AB4596" s="62"/>
      <c r="AC4596" s="62"/>
      <c r="AD4596" s="62"/>
      <c r="AE4596" s="62"/>
      <c r="AF4596" s="62"/>
      <c r="AG4596" s="62"/>
      <c r="AH4596" s="62"/>
    </row>
    <row r="4597" spans="14:34">
      <c r="N4597" s="415"/>
      <c r="O4597" s="417"/>
      <c r="P4597" s="415"/>
      <c r="Q4597" s="418"/>
      <c r="R4597" s="62"/>
      <c r="S4597" s="62"/>
      <c r="T4597" s="62"/>
      <c r="U4597" s="62"/>
      <c r="V4597" s="417"/>
      <c r="W4597" s="62"/>
      <c r="X4597" s="415"/>
      <c r="Y4597" s="417"/>
      <c r="Z4597" s="415"/>
      <c r="AA4597" s="417"/>
      <c r="AB4597" s="62"/>
      <c r="AC4597" s="62"/>
      <c r="AD4597" s="62"/>
      <c r="AE4597" s="62"/>
      <c r="AF4597" s="62"/>
      <c r="AG4597" s="62"/>
      <c r="AH4597" s="62"/>
    </row>
    <row r="4598" spans="14:34">
      <c r="N4598" s="415"/>
      <c r="O4598" s="417"/>
      <c r="P4598" s="415"/>
      <c r="Q4598" s="418"/>
      <c r="R4598" s="62"/>
      <c r="S4598" s="62"/>
      <c r="T4598" s="62"/>
      <c r="U4598" s="62"/>
      <c r="V4598" s="417"/>
      <c r="W4598" s="62"/>
      <c r="X4598" s="415"/>
      <c r="Y4598" s="417"/>
      <c r="Z4598" s="415"/>
      <c r="AA4598" s="417"/>
      <c r="AB4598" s="62"/>
      <c r="AC4598" s="62"/>
      <c r="AD4598" s="62"/>
      <c r="AE4598" s="62"/>
      <c r="AF4598" s="62"/>
      <c r="AG4598" s="62"/>
      <c r="AH4598" s="62"/>
    </row>
    <row r="4599" spans="14:34">
      <c r="N4599" s="415"/>
      <c r="O4599" s="417"/>
      <c r="P4599" s="415"/>
      <c r="Q4599" s="418"/>
      <c r="R4599" s="62"/>
      <c r="S4599" s="62"/>
      <c r="T4599" s="62"/>
      <c r="U4599" s="62"/>
      <c r="V4599" s="417"/>
      <c r="W4599" s="62"/>
      <c r="X4599" s="415"/>
      <c r="Y4599" s="417"/>
      <c r="Z4599" s="415"/>
      <c r="AA4599" s="417"/>
      <c r="AB4599" s="62"/>
      <c r="AC4599" s="62"/>
      <c r="AD4599" s="62"/>
      <c r="AE4599" s="62"/>
      <c r="AF4599" s="62"/>
      <c r="AG4599" s="62"/>
      <c r="AH4599" s="62"/>
    </row>
    <row r="4600" spans="14:34">
      <c r="N4600" s="415"/>
      <c r="O4600" s="417"/>
      <c r="P4600" s="415"/>
      <c r="Q4600" s="418"/>
      <c r="R4600" s="62"/>
      <c r="S4600" s="62"/>
      <c r="T4600" s="62"/>
      <c r="U4600" s="62"/>
      <c r="V4600" s="417"/>
      <c r="W4600" s="62"/>
      <c r="X4600" s="415"/>
      <c r="Y4600" s="417"/>
      <c r="Z4600" s="415"/>
      <c r="AA4600" s="417"/>
      <c r="AB4600" s="62"/>
      <c r="AC4600" s="62"/>
      <c r="AD4600" s="62"/>
      <c r="AE4600" s="62"/>
      <c r="AF4600" s="62"/>
      <c r="AG4600" s="62"/>
      <c r="AH4600" s="62"/>
    </row>
    <row r="4601" spans="14:34">
      <c r="N4601" s="415"/>
      <c r="O4601" s="417"/>
      <c r="P4601" s="415"/>
      <c r="Q4601" s="418"/>
      <c r="R4601" s="62"/>
      <c r="S4601" s="62"/>
      <c r="T4601" s="62"/>
      <c r="U4601" s="62"/>
      <c r="V4601" s="417"/>
      <c r="W4601" s="62"/>
      <c r="X4601" s="415"/>
      <c r="Y4601" s="417"/>
      <c r="Z4601" s="415"/>
      <c r="AA4601" s="417"/>
      <c r="AB4601" s="62"/>
      <c r="AC4601" s="62"/>
      <c r="AD4601" s="62"/>
      <c r="AE4601" s="62"/>
      <c r="AF4601" s="62"/>
      <c r="AG4601" s="62"/>
      <c r="AH4601" s="62"/>
    </row>
    <row r="4602" spans="14:34">
      <c r="N4602" s="415"/>
      <c r="O4602" s="417"/>
      <c r="P4602" s="415"/>
      <c r="Q4602" s="418"/>
      <c r="R4602" s="62"/>
      <c r="S4602" s="62"/>
      <c r="T4602" s="62"/>
      <c r="U4602" s="62"/>
      <c r="V4602" s="417"/>
      <c r="W4602" s="62"/>
      <c r="X4602" s="415"/>
      <c r="Y4602" s="417"/>
      <c r="Z4602" s="415"/>
      <c r="AA4602" s="417"/>
      <c r="AB4602" s="62"/>
      <c r="AC4602" s="62"/>
      <c r="AD4602" s="62"/>
      <c r="AE4602" s="62"/>
      <c r="AF4602" s="62"/>
      <c r="AG4602" s="62"/>
      <c r="AH4602" s="62"/>
    </row>
    <row r="4603" spans="14:34">
      <c r="N4603" s="415"/>
      <c r="O4603" s="417"/>
      <c r="P4603" s="415"/>
      <c r="Q4603" s="418"/>
      <c r="R4603" s="62"/>
      <c r="S4603" s="62"/>
      <c r="T4603" s="62"/>
      <c r="U4603" s="62"/>
      <c r="V4603" s="417"/>
      <c r="W4603" s="62"/>
      <c r="X4603" s="415"/>
      <c r="Y4603" s="417"/>
      <c r="Z4603" s="415"/>
      <c r="AA4603" s="417"/>
      <c r="AB4603" s="62"/>
      <c r="AC4603" s="62"/>
      <c r="AD4603" s="62"/>
      <c r="AE4603" s="62"/>
      <c r="AF4603" s="62"/>
      <c r="AG4603" s="62"/>
      <c r="AH4603" s="62"/>
    </row>
    <row r="4604" spans="14:34">
      <c r="N4604" s="415"/>
      <c r="O4604" s="417"/>
      <c r="P4604" s="415"/>
      <c r="Q4604" s="418"/>
      <c r="R4604" s="62"/>
      <c r="S4604" s="62"/>
      <c r="T4604" s="62"/>
      <c r="U4604" s="62"/>
      <c r="V4604" s="417"/>
      <c r="W4604" s="62"/>
      <c r="X4604" s="415"/>
      <c r="Y4604" s="417"/>
      <c r="Z4604" s="415"/>
      <c r="AA4604" s="417"/>
      <c r="AB4604" s="62"/>
      <c r="AC4604" s="62"/>
      <c r="AD4604" s="62"/>
      <c r="AE4604" s="62"/>
      <c r="AF4604" s="62"/>
      <c r="AG4604" s="62"/>
      <c r="AH4604" s="62"/>
    </row>
    <row r="4605" spans="14:34">
      <c r="N4605" s="415"/>
      <c r="O4605" s="417"/>
      <c r="P4605" s="415"/>
      <c r="Q4605" s="418"/>
      <c r="R4605" s="62"/>
      <c r="S4605" s="62"/>
      <c r="T4605" s="62"/>
      <c r="U4605" s="62"/>
      <c r="V4605" s="417"/>
      <c r="W4605" s="62"/>
      <c r="X4605" s="415"/>
      <c r="Y4605" s="417"/>
      <c r="Z4605" s="415"/>
      <c r="AA4605" s="417"/>
      <c r="AB4605" s="62"/>
      <c r="AC4605" s="62"/>
      <c r="AD4605" s="62"/>
      <c r="AE4605" s="62"/>
      <c r="AF4605" s="62"/>
      <c r="AG4605" s="62"/>
      <c r="AH4605" s="62"/>
    </row>
    <row r="4606" spans="14:34">
      <c r="N4606" s="415"/>
      <c r="O4606" s="417"/>
      <c r="P4606" s="415"/>
      <c r="Q4606" s="418"/>
      <c r="R4606" s="62"/>
      <c r="S4606" s="62"/>
      <c r="T4606" s="62"/>
      <c r="U4606" s="62"/>
      <c r="V4606" s="417"/>
      <c r="W4606" s="62"/>
      <c r="X4606" s="415"/>
      <c r="Y4606" s="417"/>
      <c r="Z4606" s="415"/>
      <c r="AA4606" s="417"/>
      <c r="AB4606" s="62"/>
      <c r="AC4606" s="62"/>
      <c r="AD4606" s="62"/>
      <c r="AE4606" s="62"/>
      <c r="AF4606" s="62"/>
      <c r="AG4606" s="62"/>
      <c r="AH4606" s="62"/>
    </row>
    <row r="4607" spans="14:34">
      <c r="N4607" s="415"/>
      <c r="O4607" s="417"/>
      <c r="P4607" s="415"/>
      <c r="Q4607" s="418"/>
      <c r="R4607" s="62"/>
      <c r="S4607" s="62"/>
      <c r="T4607" s="62"/>
      <c r="U4607" s="62"/>
      <c r="V4607" s="417"/>
      <c r="W4607" s="62"/>
      <c r="X4607" s="415"/>
      <c r="Y4607" s="417"/>
      <c r="Z4607" s="415"/>
      <c r="AA4607" s="417"/>
      <c r="AB4607" s="62"/>
      <c r="AC4607" s="62"/>
      <c r="AD4607" s="62"/>
      <c r="AE4607" s="62"/>
      <c r="AF4607" s="62"/>
      <c r="AG4607" s="62"/>
      <c r="AH4607" s="62"/>
    </row>
    <row r="4608" spans="14:34">
      <c r="N4608" s="415"/>
      <c r="O4608" s="417"/>
      <c r="P4608" s="415"/>
      <c r="Q4608" s="418"/>
      <c r="R4608" s="62"/>
      <c r="S4608" s="62"/>
      <c r="T4608" s="62"/>
      <c r="U4608" s="62"/>
      <c r="V4608" s="417"/>
      <c r="W4608" s="62"/>
      <c r="X4608" s="415"/>
      <c r="Y4608" s="417"/>
      <c r="Z4608" s="415"/>
      <c r="AA4608" s="417"/>
      <c r="AB4608" s="62"/>
      <c r="AC4608" s="62"/>
      <c r="AD4608" s="62"/>
      <c r="AE4608" s="62"/>
      <c r="AF4608" s="62"/>
      <c r="AG4608" s="62"/>
      <c r="AH4608" s="62"/>
    </row>
    <row r="4609" spans="14:34">
      <c r="N4609" s="415"/>
      <c r="O4609" s="417"/>
      <c r="P4609" s="415"/>
      <c r="Q4609" s="418"/>
      <c r="R4609" s="62"/>
      <c r="S4609" s="62"/>
      <c r="T4609" s="62"/>
      <c r="U4609" s="62"/>
      <c r="V4609" s="417"/>
      <c r="W4609" s="62"/>
      <c r="X4609" s="415"/>
      <c r="Y4609" s="417"/>
      <c r="Z4609" s="415"/>
      <c r="AA4609" s="417"/>
      <c r="AB4609" s="62"/>
      <c r="AC4609" s="62"/>
      <c r="AD4609" s="62"/>
      <c r="AE4609" s="62"/>
      <c r="AF4609" s="62"/>
      <c r="AG4609" s="62"/>
      <c r="AH4609" s="62"/>
    </row>
    <row r="4610" spans="14:34">
      <c r="N4610" s="415"/>
      <c r="O4610" s="417"/>
      <c r="P4610" s="415"/>
      <c r="Q4610" s="418"/>
      <c r="R4610" s="62"/>
      <c r="S4610" s="62"/>
      <c r="T4610" s="62"/>
      <c r="U4610" s="62"/>
      <c r="V4610" s="417"/>
      <c r="W4610" s="62"/>
      <c r="X4610" s="415"/>
      <c r="Y4610" s="417"/>
      <c r="Z4610" s="415"/>
      <c r="AA4610" s="417"/>
      <c r="AB4610" s="62"/>
      <c r="AC4610" s="62"/>
      <c r="AD4610" s="62"/>
      <c r="AE4610" s="62"/>
      <c r="AF4610" s="62"/>
      <c r="AG4610" s="62"/>
      <c r="AH4610" s="62"/>
    </row>
    <row r="4611" spans="14:34">
      <c r="N4611" s="415"/>
      <c r="O4611" s="417"/>
      <c r="P4611" s="415"/>
      <c r="Q4611" s="418"/>
      <c r="R4611" s="62"/>
      <c r="S4611" s="62"/>
      <c r="T4611" s="62"/>
      <c r="U4611" s="62"/>
      <c r="V4611" s="417"/>
      <c r="W4611" s="62"/>
      <c r="X4611" s="415"/>
      <c r="Y4611" s="417"/>
      <c r="Z4611" s="415"/>
      <c r="AA4611" s="417"/>
      <c r="AB4611" s="62"/>
      <c r="AC4611" s="62"/>
      <c r="AD4611" s="62"/>
      <c r="AE4611" s="62"/>
      <c r="AF4611" s="62"/>
      <c r="AG4611" s="62"/>
      <c r="AH4611" s="62"/>
    </row>
    <row r="4612" spans="14:34">
      <c r="N4612" s="415"/>
      <c r="O4612" s="417"/>
      <c r="P4612" s="415"/>
      <c r="Q4612" s="418"/>
      <c r="R4612" s="62"/>
      <c r="S4612" s="62"/>
      <c r="T4612" s="62"/>
      <c r="U4612" s="62"/>
      <c r="V4612" s="417"/>
      <c r="W4612" s="62"/>
      <c r="X4612" s="415"/>
      <c r="Y4612" s="417"/>
      <c r="Z4612" s="415"/>
      <c r="AA4612" s="417"/>
      <c r="AB4612" s="62"/>
      <c r="AC4612" s="62"/>
      <c r="AD4612" s="62"/>
      <c r="AE4612" s="62"/>
      <c r="AF4612" s="62"/>
      <c r="AG4612" s="62"/>
      <c r="AH4612" s="62"/>
    </row>
    <row r="4613" spans="14:34">
      <c r="N4613" s="415"/>
      <c r="O4613" s="417"/>
      <c r="P4613" s="415"/>
      <c r="Q4613" s="418"/>
      <c r="R4613" s="62"/>
      <c r="S4613" s="62"/>
      <c r="T4613" s="62"/>
      <c r="U4613" s="62"/>
      <c r="V4613" s="417"/>
      <c r="W4613" s="62"/>
      <c r="X4613" s="415"/>
      <c r="Y4613" s="417"/>
      <c r="Z4613" s="415"/>
      <c r="AA4613" s="417"/>
      <c r="AB4613" s="62"/>
      <c r="AC4613" s="62"/>
      <c r="AD4613" s="62"/>
      <c r="AE4613" s="62"/>
      <c r="AF4613" s="62"/>
      <c r="AG4613" s="62"/>
      <c r="AH4613" s="62"/>
    </row>
    <row r="4614" spans="14:34">
      <c r="N4614" s="415"/>
      <c r="O4614" s="417"/>
      <c r="P4614" s="415"/>
      <c r="Q4614" s="418"/>
      <c r="R4614" s="62"/>
      <c r="S4614" s="62"/>
      <c r="T4614" s="62"/>
      <c r="U4614" s="62"/>
      <c r="V4614" s="417"/>
      <c r="W4614" s="62"/>
      <c r="X4614" s="415"/>
      <c r="Y4614" s="417"/>
      <c r="Z4614" s="415"/>
      <c r="AA4614" s="417"/>
      <c r="AB4614" s="62"/>
      <c r="AC4614" s="62"/>
      <c r="AD4614" s="62"/>
      <c r="AE4614" s="62"/>
      <c r="AF4614" s="62"/>
      <c r="AG4614" s="62"/>
      <c r="AH4614" s="62"/>
    </row>
    <row r="4615" spans="14:34">
      <c r="N4615" s="415"/>
      <c r="O4615" s="417"/>
      <c r="P4615" s="415"/>
      <c r="Q4615" s="418"/>
      <c r="R4615" s="62"/>
      <c r="S4615" s="62"/>
      <c r="T4615" s="62"/>
      <c r="U4615" s="62"/>
      <c r="V4615" s="417"/>
      <c r="W4615" s="62"/>
      <c r="X4615" s="415"/>
      <c r="Y4615" s="417"/>
      <c r="Z4615" s="415"/>
      <c r="AA4615" s="417"/>
      <c r="AB4615" s="62"/>
      <c r="AC4615" s="62"/>
      <c r="AD4615" s="62"/>
      <c r="AE4615" s="62"/>
      <c r="AF4615" s="62"/>
      <c r="AG4615" s="62"/>
      <c r="AH4615" s="62"/>
    </row>
    <row r="4616" spans="14:34">
      <c r="N4616" s="415"/>
      <c r="O4616" s="417"/>
      <c r="P4616" s="415"/>
      <c r="Q4616" s="418"/>
      <c r="R4616" s="62"/>
      <c r="S4616" s="62"/>
      <c r="T4616" s="62"/>
      <c r="U4616" s="62"/>
      <c r="V4616" s="417"/>
      <c r="W4616" s="62"/>
      <c r="X4616" s="415"/>
      <c r="Y4616" s="417"/>
      <c r="Z4616" s="415"/>
      <c r="AA4616" s="417"/>
      <c r="AB4616" s="62"/>
      <c r="AC4616" s="62"/>
      <c r="AD4616" s="62"/>
      <c r="AE4616" s="62"/>
      <c r="AF4616" s="62"/>
      <c r="AG4616" s="62"/>
      <c r="AH4616" s="62"/>
    </row>
    <row r="4617" spans="14:34">
      <c r="N4617" s="415"/>
      <c r="O4617" s="417"/>
      <c r="P4617" s="415"/>
      <c r="Q4617" s="418"/>
      <c r="R4617" s="62"/>
      <c r="S4617" s="62"/>
      <c r="T4617" s="62"/>
      <c r="U4617" s="62"/>
      <c r="V4617" s="417"/>
      <c r="W4617" s="62"/>
      <c r="X4617" s="415"/>
      <c r="Y4617" s="417"/>
      <c r="Z4617" s="415"/>
      <c r="AA4617" s="417"/>
      <c r="AB4617" s="62"/>
      <c r="AC4617" s="62"/>
      <c r="AD4617" s="62"/>
      <c r="AE4617" s="62"/>
      <c r="AF4617" s="62"/>
      <c r="AG4617" s="62"/>
      <c r="AH4617" s="62"/>
    </row>
    <row r="4618" spans="14:34">
      <c r="N4618" s="415"/>
      <c r="O4618" s="417"/>
      <c r="P4618" s="415"/>
      <c r="Q4618" s="418"/>
      <c r="R4618" s="62"/>
      <c r="S4618" s="62"/>
      <c r="T4618" s="62"/>
      <c r="U4618" s="62"/>
      <c r="V4618" s="417"/>
      <c r="W4618" s="62"/>
      <c r="X4618" s="415"/>
      <c r="Y4618" s="417"/>
      <c r="Z4618" s="415"/>
      <c r="AA4618" s="417"/>
      <c r="AB4618" s="62"/>
      <c r="AC4618" s="62"/>
      <c r="AD4618" s="62"/>
      <c r="AE4618" s="62"/>
      <c r="AF4618" s="62"/>
      <c r="AG4618" s="62"/>
      <c r="AH4618" s="62"/>
    </row>
    <row r="4619" spans="14:34">
      <c r="N4619" s="415"/>
      <c r="O4619" s="417"/>
      <c r="P4619" s="415"/>
      <c r="Q4619" s="418"/>
      <c r="R4619" s="62"/>
      <c r="S4619" s="62"/>
      <c r="T4619" s="62"/>
      <c r="U4619" s="62"/>
      <c r="V4619" s="417"/>
      <c r="W4619" s="62"/>
      <c r="X4619" s="415"/>
      <c r="Y4619" s="417"/>
      <c r="Z4619" s="415"/>
      <c r="AA4619" s="417"/>
      <c r="AB4619" s="62"/>
      <c r="AC4619" s="62"/>
      <c r="AD4619" s="62"/>
      <c r="AE4619" s="62"/>
      <c r="AF4619" s="62"/>
      <c r="AG4619" s="62"/>
      <c r="AH4619" s="62"/>
    </row>
    <row r="4620" spans="14:34">
      <c r="N4620" s="415"/>
      <c r="O4620" s="417"/>
      <c r="P4620" s="415"/>
      <c r="Q4620" s="418"/>
      <c r="R4620" s="62"/>
      <c r="S4620" s="62"/>
      <c r="T4620" s="62"/>
      <c r="U4620" s="62"/>
      <c r="V4620" s="417"/>
      <c r="W4620" s="62"/>
      <c r="X4620" s="415"/>
      <c r="Y4620" s="417"/>
      <c r="Z4620" s="415"/>
      <c r="AA4620" s="417"/>
      <c r="AB4620" s="62"/>
      <c r="AC4620" s="62"/>
      <c r="AD4620" s="62"/>
      <c r="AE4620" s="62"/>
      <c r="AF4620" s="62"/>
      <c r="AG4620" s="62"/>
      <c r="AH4620" s="62"/>
    </row>
    <row r="4621" spans="14:34">
      <c r="N4621" s="415"/>
      <c r="O4621" s="417"/>
      <c r="P4621" s="415"/>
      <c r="Q4621" s="418"/>
      <c r="R4621" s="62"/>
      <c r="S4621" s="62"/>
      <c r="T4621" s="62"/>
      <c r="U4621" s="62"/>
      <c r="V4621" s="417"/>
      <c r="W4621" s="62"/>
      <c r="X4621" s="415"/>
      <c r="Y4621" s="417"/>
      <c r="Z4621" s="415"/>
      <c r="AA4621" s="417"/>
      <c r="AB4621" s="62"/>
      <c r="AC4621" s="62"/>
      <c r="AD4621" s="62"/>
      <c r="AE4621" s="62"/>
      <c r="AF4621" s="62"/>
      <c r="AG4621" s="62"/>
      <c r="AH4621" s="62"/>
    </row>
    <row r="4622" spans="14:34">
      <c r="N4622" s="415"/>
      <c r="O4622" s="417"/>
      <c r="P4622" s="415"/>
      <c r="Q4622" s="418"/>
      <c r="R4622" s="62"/>
      <c r="S4622" s="62"/>
      <c r="T4622" s="62"/>
      <c r="U4622" s="62"/>
      <c r="V4622" s="417"/>
      <c r="W4622" s="62"/>
      <c r="X4622" s="415"/>
      <c r="Y4622" s="417"/>
      <c r="Z4622" s="415"/>
      <c r="AA4622" s="417"/>
      <c r="AB4622" s="62"/>
      <c r="AC4622" s="62"/>
      <c r="AD4622" s="62"/>
      <c r="AE4622" s="62"/>
      <c r="AF4622" s="62"/>
      <c r="AG4622" s="62"/>
      <c r="AH4622" s="62"/>
    </row>
    <row r="4623" spans="14:34">
      <c r="N4623" s="415"/>
      <c r="O4623" s="417"/>
      <c r="P4623" s="415"/>
      <c r="Q4623" s="418"/>
      <c r="R4623" s="62"/>
      <c r="S4623" s="62"/>
      <c r="T4623" s="62"/>
      <c r="U4623" s="62"/>
      <c r="V4623" s="417"/>
      <c r="W4623" s="62"/>
      <c r="X4623" s="415"/>
      <c r="Y4623" s="417"/>
      <c r="Z4623" s="415"/>
      <c r="AA4623" s="417"/>
      <c r="AB4623" s="62"/>
      <c r="AC4623" s="62"/>
      <c r="AD4623" s="62"/>
      <c r="AE4623" s="62"/>
      <c r="AF4623" s="62"/>
      <c r="AG4623" s="62"/>
      <c r="AH4623" s="62"/>
    </row>
    <row r="4624" spans="14:34">
      <c r="N4624" s="415"/>
      <c r="O4624" s="417"/>
      <c r="P4624" s="415"/>
      <c r="Q4624" s="418"/>
      <c r="R4624" s="62"/>
      <c r="S4624" s="62"/>
      <c r="T4624" s="62"/>
      <c r="U4624" s="62"/>
      <c r="V4624" s="417"/>
      <c r="W4624" s="62"/>
      <c r="X4624" s="415"/>
      <c r="Y4624" s="417"/>
      <c r="Z4624" s="415"/>
      <c r="AA4624" s="417"/>
      <c r="AB4624" s="62"/>
      <c r="AC4624" s="62"/>
      <c r="AD4624" s="62"/>
      <c r="AE4624" s="62"/>
      <c r="AF4624" s="62"/>
      <c r="AG4624" s="62"/>
      <c r="AH4624" s="62"/>
    </row>
    <row r="4625" spans="14:34">
      <c r="N4625" s="415"/>
      <c r="O4625" s="417"/>
      <c r="P4625" s="415"/>
      <c r="Q4625" s="418"/>
      <c r="R4625" s="62"/>
      <c r="S4625" s="62"/>
      <c r="T4625" s="62"/>
      <c r="U4625" s="62"/>
      <c r="V4625" s="417"/>
      <c r="W4625" s="62"/>
      <c r="X4625" s="415"/>
      <c r="Y4625" s="417"/>
      <c r="Z4625" s="415"/>
      <c r="AA4625" s="417"/>
      <c r="AB4625" s="62"/>
      <c r="AC4625" s="62"/>
      <c r="AD4625" s="62"/>
      <c r="AE4625" s="62"/>
      <c r="AF4625" s="62"/>
      <c r="AG4625" s="62"/>
      <c r="AH4625" s="62"/>
    </row>
    <row r="4626" spans="14:34">
      <c r="N4626" s="415"/>
      <c r="O4626" s="417"/>
      <c r="P4626" s="415"/>
      <c r="Q4626" s="418"/>
      <c r="R4626" s="62"/>
      <c r="S4626" s="62"/>
      <c r="T4626" s="62"/>
      <c r="U4626" s="62"/>
      <c r="V4626" s="417"/>
      <c r="W4626" s="62"/>
      <c r="X4626" s="415"/>
      <c r="Y4626" s="417"/>
      <c r="Z4626" s="415"/>
      <c r="AA4626" s="417"/>
      <c r="AB4626" s="62"/>
      <c r="AC4626" s="62"/>
      <c r="AD4626" s="62"/>
      <c r="AE4626" s="62"/>
      <c r="AF4626" s="62"/>
      <c r="AG4626" s="62"/>
      <c r="AH4626" s="62"/>
    </row>
    <row r="4627" spans="14:34">
      <c r="N4627" s="415"/>
      <c r="O4627" s="417"/>
      <c r="P4627" s="415"/>
      <c r="Q4627" s="418"/>
      <c r="R4627" s="62"/>
      <c r="S4627" s="62"/>
      <c r="T4627" s="62"/>
      <c r="U4627" s="62"/>
      <c r="V4627" s="417"/>
      <c r="W4627" s="62"/>
      <c r="X4627" s="415"/>
      <c r="Y4627" s="417"/>
      <c r="Z4627" s="415"/>
      <c r="AA4627" s="417"/>
      <c r="AB4627" s="62"/>
      <c r="AC4627" s="62"/>
      <c r="AD4627" s="62"/>
      <c r="AE4627" s="62"/>
      <c r="AF4627" s="62"/>
      <c r="AG4627" s="62"/>
      <c r="AH4627" s="62"/>
    </row>
    <row r="4628" spans="14:34">
      <c r="N4628" s="415"/>
      <c r="O4628" s="417"/>
      <c r="P4628" s="415"/>
      <c r="Q4628" s="418"/>
      <c r="R4628" s="62"/>
      <c r="S4628" s="62"/>
      <c r="T4628" s="62"/>
      <c r="U4628" s="62"/>
      <c r="V4628" s="417"/>
      <c r="W4628" s="62"/>
      <c r="X4628" s="415"/>
      <c r="Y4628" s="417"/>
      <c r="Z4628" s="415"/>
      <c r="AA4628" s="417"/>
      <c r="AB4628" s="62"/>
      <c r="AC4628" s="62"/>
      <c r="AD4628" s="62"/>
      <c r="AE4628" s="62"/>
      <c r="AF4628" s="62"/>
      <c r="AG4628" s="62"/>
      <c r="AH4628" s="62"/>
    </row>
    <row r="4629" spans="14:34">
      <c r="N4629" s="415"/>
      <c r="O4629" s="417"/>
      <c r="P4629" s="415"/>
      <c r="Q4629" s="418"/>
      <c r="R4629" s="62"/>
      <c r="S4629" s="62"/>
      <c r="T4629" s="62"/>
      <c r="U4629" s="62"/>
      <c r="V4629" s="417"/>
      <c r="W4629" s="62"/>
      <c r="X4629" s="415"/>
      <c r="Y4629" s="417"/>
      <c r="Z4629" s="415"/>
      <c r="AA4629" s="417"/>
      <c r="AB4629" s="62"/>
      <c r="AC4629" s="62"/>
      <c r="AD4629" s="62"/>
      <c r="AE4629" s="62"/>
      <c r="AF4629" s="62"/>
      <c r="AG4629" s="62"/>
      <c r="AH4629" s="62"/>
    </row>
    <row r="4630" spans="14:34">
      <c r="N4630" s="415"/>
      <c r="O4630" s="417"/>
      <c r="P4630" s="415"/>
      <c r="Q4630" s="418"/>
      <c r="R4630" s="62"/>
      <c r="S4630" s="62"/>
      <c r="T4630" s="62"/>
      <c r="U4630" s="62"/>
      <c r="V4630" s="417"/>
      <c r="W4630" s="62"/>
      <c r="X4630" s="415"/>
      <c r="Y4630" s="417"/>
      <c r="Z4630" s="415"/>
      <c r="AA4630" s="417"/>
      <c r="AB4630" s="62"/>
      <c r="AC4630" s="62"/>
      <c r="AD4630" s="62"/>
      <c r="AE4630" s="62"/>
      <c r="AF4630" s="62"/>
      <c r="AG4630" s="62"/>
      <c r="AH4630" s="62"/>
    </row>
    <row r="4631" spans="14:34">
      <c r="N4631" s="415"/>
      <c r="O4631" s="417"/>
      <c r="P4631" s="415"/>
      <c r="Q4631" s="418"/>
      <c r="R4631" s="62"/>
      <c r="S4631" s="62"/>
      <c r="T4631" s="62"/>
      <c r="U4631" s="62"/>
      <c r="V4631" s="417"/>
      <c r="W4631" s="62"/>
      <c r="X4631" s="415"/>
      <c r="Y4631" s="417"/>
      <c r="Z4631" s="415"/>
      <c r="AA4631" s="417"/>
      <c r="AB4631" s="62"/>
      <c r="AC4631" s="62"/>
      <c r="AD4631" s="62"/>
      <c r="AE4631" s="62"/>
      <c r="AF4631" s="62"/>
      <c r="AG4631" s="62"/>
      <c r="AH4631" s="62"/>
    </row>
    <row r="4632" spans="14:34">
      <c r="N4632" s="415"/>
      <c r="O4632" s="417"/>
      <c r="P4632" s="415"/>
      <c r="Q4632" s="418"/>
      <c r="R4632" s="62"/>
      <c r="S4632" s="62"/>
      <c r="T4632" s="62"/>
      <c r="U4632" s="62"/>
      <c r="V4632" s="417"/>
      <c r="W4632" s="62"/>
      <c r="X4632" s="415"/>
      <c r="Y4632" s="417"/>
      <c r="Z4632" s="415"/>
      <c r="AA4632" s="417"/>
      <c r="AB4632" s="62"/>
      <c r="AC4632" s="62"/>
      <c r="AD4632" s="62"/>
      <c r="AE4632" s="62"/>
      <c r="AF4632" s="62"/>
      <c r="AG4632" s="62"/>
      <c r="AH4632" s="62"/>
    </row>
    <row r="4633" spans="14:34">
      <c r="N4633" s="415"/>
      <c r="O4633" s="417"/>
      <c r="P4633" s="415"/>
      <c r="Q4633" s="418"/>
      <c r="R4633" s="62"/>
      <c r="S4633" s="62"/>
      <c r="T4633" s="62"/>
      <c r="U4633" s="62"/>
      <c r="V4633" s="417"/>
      <c r="W4633" s="62"/>
      <c r="X4633" s="415"/>
      <c r="Y4633" s="417"/>
      <c r="Z4633" s="415"/>
      <c r="AA4633" s="417"/>
      <c r="AB4633" s="62"/>
      <c r="AC4633" s="62"/>
      <c r="AD4633" s="62"/>
      <c r="AE4633" s="62"/>
      <c r="AF4633" s="62"/>
      <c r="AG4633" s="62"/>
      <c r="AH4633" s="62"/>
    </row>
    <row r="4634" spans="14:34">
      <c r="N4634" s="415"/>
      <c r="O4634" s="417"/>
      <c r="P4634" s="415"/>
      <c r="Q4634" s="418"/>
      <c r="R4634" s="62"/>
      <c r="S4634" s="62"/>
      <c r="T4634" s="62"/>
      <c r="U4634" s="62"/>
      <c r="V4634" s="417"/>
      <c r="W4634" s="62"/>
      <c r="X4634" s="415"/>
      <c r="Y4634" s="417"/>
      <c r="Z4634" s="415"/>
      <c r="AA4634" s="417"/>
      <c r="AB4634" s="62"/>
      <c r="AC4634" s="62"/>
      <c r="AD4634" s="62"/>
      <c r="AE4634" s="62"/>
      <c r="AF4634" s="62"/>
      <c r="AG4634" s="62"/>
      <c r="AH4634" s="62"/>
    </row>
    <row r="4635" spans="14:34">
      <c r="N4635" s="415"/>
      <c r="O4635" s="417"/>
      <c r="P4635" s="415"/>
      <c r="Q4635" s="418"/>
      <c r="R4635" s="62"/>
      <c r="S4635" s="62"/>
      <c r="T4635" s="62"/>
      <c r="U4635" s="62"/>
      <c r="V4635" s="417"/>
      <c r="W4635" s="62"/>
      <c r="X4635" s="415"/>
      <c r="Y4635" s="417"/>
      <c r="Z4635" s="415"/>
      <c r="AA4635" s="417"/>
      <c r="AB4635" s="62"/>
      <c r="AC4635" s="62"/>
      <c r="AD4635" s="62"/>
      <c r="AE4635" s="62"/>
      <c r="AF4635" s="62"/>
      <c r="AG4635" s="62"/>
      <c r="AH4635" s="62"/>
    </row>
    <row r="4636" spans="14:34">
      <c r="N4636" s="415"/>
      <c r="O4636" s="417"/>
      <c r="P4636" s="415"/>
      <c r="Q4636" s="418"/>
      <c r="R4636" s="62"/>
      <c r="S4636" s="62"/>
      <c r="T4636" s="62"/>
      <c r="U4636" s="62"/>
      <c r="V4636" s="417"/>
      <c r="W4636" s="62"/>
      <c r="X4636" s="415"/>
      <c r="Y4636" s="417"/>
      <c r="Z4636" s="415"/>
      <c r="AA4636" s="417"/>
      <c r="AB4636" s="62"/>
      <c r="AC4636" s="62"/>
      <c r="AD4636" s="62"/>
      <c r="AE4636" s="62"/>
      <c r="AF4636" s="62"/>
      <c r="AG4636" s="62"/>
      <c r="AH4636" s="62"/>
    </row>
    <row r="4637" spans="14:34">
      <c r="N4637" s="415"/>
      <c r="O4637" s="417"/>
      <c r="P4637" s="415"/>
      <c r="Q4637" s="418"/>
      <c r="R4637" s="62"/>
      <c r="S4637" s="62"/>
      <c r="T4637" s="62"/>
      <c r="U4637" s="62"/>
      <c r="V4637" s="417"/>
      <c r="W4637" s="62"/>
      <c r="X4637" s="415"/>
      <c r="Y4637" s="417"/>
      <c r="Z4637" s="415"/>
      <c r="AA4637" s="417"/>
      <c r="AB4637" s="62"/>
      <c r="AC4637" s="62"/>
      <c r="AD4637" s="62"/>
      <c r="AE4637" s="62"/>
      <c r="AF4637" s="62"/>
      <c r="AG4637" s="62"/>
      <c r="AH4637" s="62"/>
    </row>
    <row r="4638" spans="14:34">
      <c r="N4638" s="415"/>
      <c r="O4638" s="417"/>
      <c r="P4638" s="415"/>
      <c r="Q4638" s="418"/>
      <c r="R4638" s="62"/>
      <c r="S4638" s="62"/>
      <c r="T4638" s="62"/>
      <c r="U4638" s="62"/>
      <c r="V4638" s="417"/>
      <c r="W4638" s="62"/>
      <c r="X4638" s="415"/>
      <c r="Y4638" s="417"/>
      <c r="Z4638" s="415"/>
      <c r="AA4638" s="417"/>
      <c r="AB4638" s="62"/>
      <c r="AC4638" s="62"/>
      <c r="AD4638" s="62"/>
      <c r="AE4638" s="62"/>
      <c r="AF4638" s="62"/>
      <c r="AG4638" s="62"/>
      <c r="AH4638" s="62"/>
    </row>
    <row r="4639" spans="14:34">
      <c r="N4639" s="415"/>
      <c r="O4639" s="417"/>
      <c r="P4639" s="415"/>
      <c r="Q4639" s="418"/>
      <c r="R4639" s="62"/>
      <c r="S4639" s="62"/>
      <c r="T4639" s="62"/>
      <c r="U4639" s="62"/>
      <c r="V4639" s="417"/>
      <c r="W4639" s="62"/>
      <c r="X4639" s="415"/>
      <c r="Y4639" s="417"/>
      <c r="Z4639" s="415"/>
      <c r="AA4639" s="417"/>
      <c r="AB4639" s="62"/>
      <c r="AC4639" s="62"/>
      <c r="AD4639" s="62"/>
      <c r="AE4639" s="62"/>
      <c r="AF4639" s="62"/>
      <c r="AG4639" s="62"/>
      <c r="AH4639" s="62"/>
    </row>
    <row r="4640" spans="14:34">
      <c r="N4640" s="415"/>
      <c r="O4640" s="417"/>
      <c r="P4640" s="415"/>
      <c r="Q4640" s="418"/>
      <c r="R4640" s="62"/>
      <c r="S4640" s="62"/>
      <c r="T4640" s="62"/>
      <c r="U4640" s="62"/>
      <c r="V4640" s="417"/>
      <c r="W4640" s="62"/>
      <c r="X4640" s="415"/>
      <c r="Y4640" s="417"/>
      <c r="Z4640" s="415"/>
      <c r="AA4640" s="417"/>
      <c r="AB4640" s="62"/>
      <c r="AC4640" s="62"/>
      <c r="AD4640" s="62"/>
      <c r="AE4640" s="62"/>
      <c r="AF4640" s="62"/>
      <c r="AG4640" s="62"/>
      <c r="AH4640" s="62"/>
    </row>
    <row r="4641" spans="14:34">
      <c r="N4641" s="415"/>
      <c r="O4641" s="417"/>
      <c r="P4641" s="415"/>
      <c r="Q4641" s="418"/>
      <c r="R4641" s="62"/>
      <c r="S4641" s="62"/>
      <c r="T4641" s="62"/>
      <c r="U4641" s="62"/>
      <c r="V4641" s="417"/>
      <c r="W4641" s="62"/>
      <c r="X4641" s="415"/>
      <c r="Y4641" s="417"/>
      <c r="Z4641" s="415"/>
      <c r="AA4641" s="417"/>
      <c r="AB4641" s="62"/>
      <c r="AC4641" s="62"/>
      <c r="AD4641" s="62"/>
      <c r="AE4641" s="62"/>
      <c r="AF4641" s="62"/>
      <c r="AG4641" s="62"/>
      <c r="AH4641" s="62"/>
    </row>
    <row r="4642" spans="14:34">
      <c r="N4642" s="415"/>
      <c r="O4642" s="417"/>
      <c r="P4642" s="415"/>
      <c r="Q4642" s="418"/>
      <c r="R4642" s="62"/>
      <c r="S4642" s="62"/>
      <c r="T4642" s="62"/>
      <c r="U4642" s="62"/>
      <c r="V4642" s="417"/>
      <c r="W4642" s="62"/>
      <c r="X4642" s="415"/>
      <c r="Y4642" s="417"/>
      <c r="Z4642" s="415"/>
      <c r="AA4642" s="417"/>
      <c r="AB4642" s="62"/>
      <c r="AC4642" s="62"/>
      <c r="AD4642" s="62"/>
      <c r="AE4642" s="62"/>
      <c r="AF4642" s="62"/>
      <c r="AG4642" s="62"/>
      <c r="AH4642" s="62"/>
    </row>
    <row r="4643" spans="14:34">
      <c r="N4643" s="415"/>
      <c r="O4643" s="417"/>
      <c r="P4643" s="415"/>
      <c r="Q4643" s="418"/>
      <c r="R4643" s="62"/>
      <c r="S4643" s="62"/>
      <c r="T4643" s="62"/>
      <c r="U4643" s="62"/>
      <c r="V4643" s="417"/>
      <c r="W4643" s="62"/>
      <c r="X4643" s="415"/>
      <c r="Y4643" s="417"/>
      <c r="Z4643" s="415"/>
      <c r="AA4643" s="417"/>
      <c r="AB4643" s="62"/>
      <c r="AC4643" s="62"/>
      <c r="AD4643" s="62"/>
      <c r="AE4643" s="62"/>
      <c r="AF4643" s="62"/>
      <c r="AG4643" s="62"/>
      <c r="AH4643" s="62"/>
    </row>
    <row r="4644" spans="14:34">
      <c r="N4644" s="415"/>
      <c r="O4644" s="417"/>
      <c r="P4644" s="415"/>
      <c r="Q4644" s="418"/>
      <c r="R4644" s="62"/>
      <c r="S4644" s="62"/>
      <c r="T4644" s="62"/>
      <c r="U4644" s="62"/>
      <c r="V4644" s="417"/>
      <c r="W4644" s="62"/>
      <c r="X4644" s="415"/>
      <c r="Y4644" s="417"/>
      <c r="Z4644" s="415"/>
      <c r="AA4644" s="417"/>
      <c r="AB4644" s="62"/>
      <c r="AC4644" s="62"/>
      <c r="AD4644" s="62"/>
      <c r="AE4644" s="62"/>
      <c r="AF4644" s="62"/>
      <c r="AG4644" s="62"/>
      <c r="AH4644" s="62"/>
    </row>
    <row r="4645" spans="14:34">
      <c r="N4645" s="415"/>
      <c r="O4645" s="417"/>
      <c r="P4645" s="415"/>
      <c r="Q4645" s="418"/>
      <c r="R4645" s="62"/>
      <c r="S4645" s="62"/>
      <c r="T4645" s="62"/>
      <c r="U4645" s="62"/>
      <c r="V4645" s="417"/>
      <c r="W4645" s="62"/>
      <c r="X4645" s="415"/>
      <c r="Y4645" s="417"/>
      <c r="Z4645" s="415"/>
      <c r="AA4645" s="417"/>
      <c r="AB4645" s="62"/>
      <c r="AC4645" s="62"/>
      <c r="AD4645" s="62"/>
      <c r="AE4645" s="62"/>
      <c r="AF4645" s="62"/>
      <c r="AG4645" s="62"/>
      <c r="AH4645" s="62"/>
    </row>
    <row r="4646" spans="14:34">
      <c r="N4646" s="415"/>
      <c r="O4646" s="417"/>
      <c r="P4646" s="415"/>
      <c r="Q4646" s="418"/>
      <c r="R4646" s="62"/>
      <c r="S4646" s="62"/>
      <c r="T4646" s="62"/>
      <c r="U4646" s="62"/>
      <c r="V4646" s="417"/>
      <c r="W4646" s="62"/>
      <c r="X4646" s="415"/>
      <c r="Y4646" s="417"/>
      <c r="Z4646" s="415"/>
      <c r="AA4646" s="417"/>
      <c r="AB4646" s="62"/>
      <c r="AC4646" s="62"/>
      <c r="AD4646" s="62"/>
      <c r="AE4646" s="62"/>
      <c r="AF4646" s="62"/>
      <c r="AG4646" s="62"/>
      <c r="AH4646" s="62"/>
    </row>
    <row r="4647" spans="14:34">
      <c r="N4647" s="415"/>
      <c r="O4647" s="417"/>
      <c r="P4647" s="415"/>
      <c r="Q4647" s="418"/>
      <c r="R4647" s="62"/>
      <c r="S4647" s="62"/>
      <c r="T4647" s="62"/>
      <c r="U4647" s="62"/>
      <c r="V4647" s="417"/>
      <c r="W4647" s="62"/>
      <c r="X4647" s="415"/>
      <c r="Y4647" s="417"/>
      <c r="Z4647" s="415"/>
      <c r="AA4647" s="417"/>
      <c r="AB4647" s="62"/>
      <c r="AC4647" s="62"/>
      <c r="AD4647" s="62"/>
      <c r="AE4647" s="62"/>
      <c r="AF4647" s="62"/>
      <c r="AG4647" s="62"/>
      <c r="AH4647" s="62"/>
    </row>
    <row r="4648" spans="14:34">
      <c r="N4648" s="415"/>
      <c r="O4648" s="417"/>
      <c r="P4648" s="415"/>
      <c r="Q4648" s="418"/>
      <c r="R4648" s="62"/>
      <c r="S4648" s="62"/>
      <c r="T4648" s="62"/>
      <c r="U4648" s="62"/>
      <c r="V4648" s="417"/>
      <c r="W4648" s="62"/>
      <c r="X4648" s="415"/>
      <c r="Y4648" s="417"/>
      <c r="Z4648" s="415"/>
      <c r="AA4648" s="417"/>
      <c r="AB4648" s="62"/>
      <c r="AC4648" s="62"/>
      <c r="AD4648" s="62"/>
      <c r="AE4648" s="62"/>
      <c r="AF4648" s="62"/>
      <c r="AG4648" s="62"/>
      <c r="AH4648" s="62"/>
    </row>
    <row r="4649" spans="14:34">
      <c r="N4649" s="415"/>
      <c r="O4649" s="417"/>
      <c r="P4649" s="415"/>
      <c r="Q4649" s="418"/>
      <c r="R4649" s="62"/>
      <c r="S4649" s="62"/>
      <c r="T4649" s="62"/>
      <c r="U4649" s="62"/>
      <c r="V4649" s="417"/>
      <c r="W4649" s="62"/>
      <c r="X4649" s="415"/>
      <c r="Y4649" s="417"/>
      <c r="Z4649" s="415"/>
      <c r="AA4649" s="417"/>
      <c r="AB4649" s="62"/>
      <c r="AC4649" s="62"/>
      <c r="AD4649" s="62"/>
      <c r="AE4649" s="62"/>
      <c r="AF4649" s="62"/>
      <c r="AG4649" s="62"/>
      <c r="AH4649" s="62"/>
    </row>
    <row r="4650" spans="14:34">
      <c r="N4650" s="415"/>
      <c r="O4650" s="417"/>
      <c r="P4650" s="415"/>
      <c r="Q4650" s="418"/>
      <c r="R4650" s="62"/>
      <c r="S4650" s="62"/>
      <c r="T4650" s="62"/>
      <c r="U4650" s="62"/>
      <c r="V4650" s="417"/>
      <c r="W4650" s="62"/>
      <c r="X4650" s="415"/>
      <c r="Y4650" s="417"/>
      <c r="Z4650" s="415"/>
      <c r="AA4650" s="417"/>
      <c r="AB4650" s="62"/>
      <c r="AC4650" s="62"/>
      <c r="AD4650" s="62"/>
      <c r="AE4650" s="62"/>
      <c r="AF4650" s="62"/>
      <c r="AG4650" s="62"/>
      <c r="AH4650" s="62"/>
    </row>
    <row r="4651" spans="14:34">
      <c r="N4651" s="415"/>
      <c r="O4651" s="417"/>
      <c r="P4651" s="415"/>
      <c r="Q4651" s="418"/>
      <c r="R4651" s="62"/>
      <c r="S4651" s="62"/>
      <c r="T4651" s="62"/>
      <c r="U4651" s="62"/>
      <c r="V4651" s="417"/>
      <c r="W4651" s="62"/>
      <c r="X4651" s="415"/>
      <c r="Y4651" s="417"/>
      <c r="Z4651" s="415"/>
      <c r="AA4651" s="417"/>
      <c r="AB4651" s="62"/>
      <c r="AC4651" s="62"/>
      <c r="AD4651" s="62"/>
      <c r="AE4651" s="62"/>
      <c r="AF4651" s="62"/>
      <c r="AG4651" s="62"/>
      <c r="AH4651" s="62"/>
    </row>
    <row r="4652" spans="14:34">
      <c r="N4652" s="415"/>
      <c r="O4652" s="417"/>
      <c r="P4652" s="415"/>
      <c r="Q4652" s="418"/>
      <c r="R4652" s="62"/>
      <c r="S4652" s="62"/>
      <c r="T4652" s="62"/>
      <c r="U4652" s="62"/>
      <c r="V4652" s="417"/>
      <c r="W4652" s="62"/>
      <c r="X4652" s="415"/>
      <c r="Y4652" s="417"/>
      <c r="Z4652" s="415"/>
      <c r="AA4652" s="417"/>
      <c r="AB4652" s="62"/>
      <c r="AC4652" s="62"/>
      <c r="AD4652" s="62"/>
      <c r="AE4652" s="62"/>
      <c r="AF4652" s="62"/>
      <c r="AG4652" s="62"/>
      <c r="AH4652" s="62"/>
    </row>
    <row r="4653" spans="14:34">
      <c r="N4653" s="415"/>
      <c r="O4653" s="417"/>
      <c r="P4653" s="415"/>
      <c r="Q4653" s="418"/>
      <c r="R4653" s="62"/>
      <c r="S4653" s="62"/>
      <c r="T4653" s="62"/>
      <c r="U4653" s="62"/>
      <c r="V4653" s="417"/>
      <c r="W4653" s="62"/>
      <c r="X4653" s="415"/>
      <c r="Y4653" s="417"/>
      <c r="Z4653" s="415"/>
      <c r="AA4653" s="417"/>
      <c r="AB4653" s="62"/>
      <c r="AC4653" s="62"/>
      <c r="AD4653" s="62"/>
      <c r="AE4653" s="62"/>
      <c r="AF4653" s="62"/>
      <c r="AG4653" s="62"/>
      <c r="AH4653" s="62"/>
    </row>
    <row r="4654" spans="14:34">
      <c r="N4654" s="415"/>
      <c r="O4654" s="417"/>
      <c r="P4654" s="415"/>
      <c r="Q4654" s="418"/>
      <c r="R4654" s="62"/>
      <c r="S4654" s="62"/>
      <c r="T4654" s="62"/>
      <c r="U4654" s="62"/>
      <c r="V4654" s="417"/>
      <c r="W4654" s="62"/>
      <c r="X4654" s="415"/>
      <c r="Y4654" s="417"/>
      <c r="Z4654" s="415"/>
      <c r="AA4654" s="417"/>
      <c r="AB4654" s="62"/>
      <c r="AC4654" s="62"/>
      <c r="AD4654" s="62"/>
      <c r="AE4654" s="62"/>
      <c r="AF4654" s="62"/>
      <c r="AG4654" s="62"/>
      <c r="AH4654" s="62"/>
    </row>
    <row r="4655" spans="14:34">
      <c r="N4655" s="415"/>
      <c r="O4655" s="417"/>
      <c r="P4655" s="415"/>
      <c r="Q4655" s="418"/>
      <c r="R4655" s="62"/>
      <c r="S4655" s="62"/>
      <c r="T4655" s="62"/>
      <c r="U4655" s="62"/>
      <c r="V4655" s="417"/>
      <c r="W4655" s="62"/>
      <c r="X4655" s="415"/>
      <c r="Y4655" s="417"/>
      <c r="Z4655" s="415"/>
      <c r="AA4655" s="417"/>
      <c r="AB4655" s="62"/>
      <c r="AC4655" s="62"/>
      <c r="AD4655" s="62"/>
      <c r="AE4655" s="62"/>
      <c r="AF4655" s="62"/>
      <c r="AG4655" s="62"/>
      <c r="AH4655" s="62"/>
    </row>
    <row r="4656" spans="14:34">
      <c r="N4656" s="415"/>
      <c r="O4656" s="417"/>
      <c r="P4656" s="415"/>
      <c r="Q4656" s="418"/>
      <c r="R4656" s="62"/>
      <c r="S4656" s="62"/>
      <c r="T4656" s="62"/>
      <c r="U4656" s="62"/>
      <c r="V4656" s="417"/>
      <c r="W4656" s="62"/>
      <c r="X4656" s="415"/>
      <c r="Y4656" s="417"/>
      <c r="Z4656" s="415"/>
      <c r="AA4656" s="417"/>
      <c r="AB4656" s="62"/>
      <c r="AC4656" s="62"/>
      <c r="AD4656" s="62"/>
      <c r="AE4656" s="62"/>
      <c r="AF4656" s="62"/>
      <c r="AG4656" s="62"/>
      <c r="AH4656" s="62"/>
    </row>
    <row r="4657" spans="14:34">
      <c r="N4657" s="415"/>
      <c r="O4657" s="417"/>
      <c r="P4657" s="415"/>
      <c r="Q4657" s="418"/>
      <c r="R4657" s="62"/>
      <c r="S4657" s="62"/>
      <c r="T4657" s="62"/>
      <c r="U4657" s="62"/>
      <c r="V4657" s="417"/>
      <c r="W4657" s="62"/>
      <c r="X4657" s="415"/>
      <c r="Y4657" s="417"/>
      <c r="Z4657" s="415"/>
      <c r="AA4657" s="417"/>
      <c r="AB4657" s="62"/>
      <c r="AC4657" s="62"/>
      <c r="AD4657" s="62"/>
      <c r="AE4657" s="62"/>
      <c r="AF4657" s="62"/>
      <c r="AG4657" s="62"/>
      <c r="AH4657" s="62"/>
    </row>
    <row r="4658" spans="14:34">
      <c r="N4658" s="415"/>
      <c r="O4658" s="417"/>
      <c r="P4658" s="415"/>
      <c r="Q4658" s="418"/>
      <c r="R4658" s="62"/>
      <c r="S4658" s="62"/>
      <c r="T4658" s="62"/>
      <c r="U4658" s="62"/>
      <c r="V4658" s="417"/>
      <c r="W4658" s="62"/>
      <c r="X4658" s="415"/>
      <c r="Y4658" s="417"/>
      <c r="Z4658" s="415"/>
      <c r="AA4658" s="417"/>
      <c r="AB4658" s="62"/>
      <c r="AC4658" s="62"/>
      <c r="AD4658" s="62"/>
      <c r="AE4658" s="62"/>
      <c r="AF4658" s="62"/>
      <c r="AG4658" s="62"/>
      <c r="AH4658" s="62"/>
    </row>
    <row r="4659" spans="14:34">
      <c r="N4659" s="415"/>
      <c r="O4659" s="417"/>
      <c r="P4659" s="415"/>
      <c r="Q4659" s="418"/>
      <c r="R4659" s="62"/>
      <c r="S4659" s="62"/>
      <c r="T4659" s="62"/>
      <c r="U4659" s="62"/>
      <c r="V4659" s="417"/>
      <c r="W4659" s="62"/>
      <c r="X4659" s="415"/>
      <c r="Y4659" s="417"/>
      <c r="Z4659" s="415"/>
      <c r="AA4659" s="417"/>
      <c r="AB4659" s="62"/>
      <c r="AC4659" s="62"/>
      <c r="AD4659" s="62"/>
      <c r="AE4659" s="62"/>
      <c r="AF4659" s="62"/>
      <c r="AG4659" s="62"/>
      <c r="AH4659" s="62"/>
    </row>
    <row r="4660" spans="14:34">
      <c r="N4660" s="415"/>
      <c r="O4660" s="417"/>
      <c r="P4660" s="415"/>
      <c r="Q4660" s="418"/>
      <c r="R4660" s="62"/>
      <c r="S4660" s="62"/>
      <c r="T4660" s="62"/>
      <c r="U4660" s="62"/>
      <c r="V4660" s="417"/>
      <c r="W4660" s="62"/>
      <c r="X4660" s="415"/>
      <c r="Y4660" s="417"/>
      <c r="Z4660" s="415"/>
      <c r="AA4660" s="417"/>
      <c r="AB4660" s="62"/>
      <c r="AC4660" s="62"/>
      <c r="AD4660" s="62"/>
      <c r="AE4660" s="62"/>
      <c r="AF4660" s="62"/>
      <c r="AG4660" s="62"/>
      <c r="AH4660" s="62"/>
    </row>
    <row r="4661" spans="14:34">
      <c r="N4661" s="415"/>
      <c r="O4661" s="417"/>
      <c r="P4661" s="415"/>
      <c r="Q4661" s="418"/>
      <c r="R4661" s="62"/>
      <c r="S4661" s="62"/>
      <c r="T4661" s="62"/>
      <c r="U4661" s="62"/>
      <c r="V4661" s="417"/>
      <c r="W4661" s="62"/>
      <c r="X4661" s="415"/>
      <c r="Y4661" s="417"/>
      <c r="Z4661" s="415"/>
      <c r="AA4661" s="417"/>
      <c r="AB4661" s="62"/>
      <c r="AC4661" s="62"/>
      <c r="AD4661" s="62"/>
      <c r="AE4661" s="62"/>
      <c r="AF4661" s="62"/>
      <c r="AG4661" s="62"/>
      <c r="AH4661" s="62"/>
    </row>
    <row r="4662" spans="14:34">
      <c r="N4662" s="415"/>
      <c r="O4662" s="417"/>
      <c r="P4662" s="415"/>
      <c r="Q4662" s="418"/>
      <c r="R4662" s="62"/>
      <c r="S4662" s="62"/>
      <c r="T4662" s="62"/>
      <c r="U4662" s="62"/>
      <c r="V4662" s="417"/>
      <c r="W4662" s="62"/>
      <c r="X4662" s="415"/>
      <c r="Y4662" s="417"/>
      <c r="Z4662" s="415"/>
      <c r="AA4662" s="417"/>
      <c r="AB4662" s="62"/>
      <c r="AC4662" s="62"/>
      <c r="AD4662" s="62"/>
      <c r="AE4662" s="62"/>
      <c r="AF4662" s="62"/>
      <c r="AG4662" s="62"/>
      <c r="AH4662" s="62"/>
    </row>
    <row r="4663" spans="14:34">
      <c r="N4663" s="415"/>
      <c r="O4663" s="417"/>
      <c r="P4663" s="415"/>
      <c r="Q4663" s="418"/>
      <c r="R4663" s="62"/>
      <c r="S4663" s="62"/>
      <c r="T4663" s="62"/>
      <c r="U4663" s="62"/>
      <c r="V4663" s="417"/>
      <c r="W4663" s="62"/>
      <c r="X4663" s="415"/>
      <c r="Y4663" s="417"/>
      <c r="Z4663" s="415"/>
      <c r="AA4663" s="417"/>
      <c r="AB4663" s="62"/>
      <c r="AC4663" s="62"/>
      <c r="AD4663" s="62"/>
      <c r="AE4663" s="62"/>
      <c r="AF4663" s="62"/>
      <c r="AG4663" s="62"/>
      <c r="AH4663" s="62"/>
    </row>
    <row r="4664" spans="14:34">
      <c r="N4664" s="415"/>
      <c r="O4664" s="417"/>
      <c r="P4664" s="415"/>
      <c r="Q4664" s="418"/>
      <c r="R4664" s="62"/>
      <c r="S4664" s="62"/>
      <c r="T4664" s="62"/>
      <c r="U4664" s="62"/>
      <c r="V4664" s="417"/>
      <c r="W4664" s="62"/>
      <c r="X4664" s="415"/>
      <c r="Y4664" s="417"/>
      <c r="Z4664" s="415"/>
      <c r="AA4664" s="417"/>
      <c r="AB4664" s="62"/>
      <c r="AC4664" s="62"/>
      <c r="AD4664" s="62"/>
      <c r="AE4664" s="62"/>
      <c r="AF4664" s="62"/>
      <c r="AG4664" s="62"/>
      <c r="AH4664" s="62"/>
    </row>
    <row r="4665" spans="14:34">
      <c r="N4665" s="415"/>
      <c r="O4665" s="417"/>
      <c r="P4665" s="415"/>
      <c r="Q4665" s="418"/>
      <c r="R4665" s="62"/>
      <c r="S4665" s="62"/>
      <c r="T4665" s="62"/>
      <c r="U4665" s="62"/>
      <c r="V4665" s="417"/>
      <c r="W4665" s="62"/>
      <c r="X4665" s="415"/>
      <c r="Y4665" s="417"/>
      <c r="Z4665" s="415"/>
      <c r="AA4665" s="417"/>
      <c r="AB4665" s="62"/>
      <c r="AC4665" s="62"/>
      <c r="AD4665" s="62"/>
      <c r="AE4665" s="62"/>
      <c r="AF4665" s="62"/>
      <c r="AG4665" s="62"/>
      <c r="AH4665" s="62"/>
    </row>
    <row r="4666" spans="14:34">
      <c r="N4666" s="415"/>
      <c r="O4666" s="417"/>
      <c r="P4666" s="415"/>
      <c r="Q4666" s="418"/>
      <c r="R4666" s="62"/>
      <c r="S4666" s="62"/>
      <c r="T4666" s="62"/>
      <c r="U4666" s="62"/>
      <c r="V4666" s="417"/>
      <c r="W4666" s="62"/>
      <c r="X4666" s="415"/>
      <c r="Y4666" s="417"/>
      <c r="Z4666" s="415"/>
      <c r="AA4666" s="417"/>
      <c r="AB4666" s="62"/>
      <c r="AC4666" s="62"/>
      <c r="AD4666" s="62"/>
      <c r="AE4666" s="62"/>
      <c r="AF4666" s="62"/>
      <c r="AG4666" s="62"/>
      <c r="AH4666" s="62"/>
    </row>
    <row r="4667" spans="14:34">
      <c r="N4667" s="415"/>
      <c r="O4667" s="417"/>
      <c r="P4667" s="415"/>
      <c r="Q4667" s="418"/>
      <c r="R4667" s="62"/>
      <c r="S4667" s="62"/>
      <c r="T4667" s="62"/>
      <c r="U4667" s="62"/>
      <c r="V4667" s="417"/>
      <c r="W4667" s="62"/>
      <c r="X4667" s="415"/>
      <c r="Y4667" s="417"/>
      <c r="Z4667" s="415"/>
      <c r="AA4667" s="417"/>
      <c r="AB4667" s="62"/>
      <c r="AC4667" s="62"/>
      <c r="AD4667" s="62"/>
      <c r="AE4667" s="62"/>
      <c r="AF4667" s="62"/>
      <c r="AG4667" s="62"/>
      <c r="AH4667" s="62"/>
    </row>
    <row r="4668" spans="14:34">
      <c r="N4668" s="415"/>
      <c r="O4668" s="417"/>
      <c r="P4668" s="415"/>
      <c r="Q4668" s="418"/>
      <c r="R4668" s="62"/>
      <c r="S4668" s="62"/>
      <c r="T4668" s="62"/>
      <c r="U4668" s="62"/>
      <c r="V4668" s="417"/>
      <c r="W4668" s="62"/>
      <c r="X4668" s="415"/>
      <c r="Y4668" s="417"/>
      <c r="Z4668" s="415"/>
      <c r="AA4668" s="417"/>
      <c r="AB4668" s="62"/>
      <c r="AC4668" s="62"/>
      <c r="AD4668" s="62"/>
      <c r="AE4668" s="62"/>
      <c r="AF4668" s="62"/>
      <c r="AG4668" s="62"/>
      <c r="AH4668" s="62"/>
    </row>
    <row r="4669" spans="14:34">
      <c r="N4669" s="415"/>
      <c r="O4669" s="417"/>
      <c r="P4669" s="415"/>
      <c r="Q4669" s="418"/>
      <c r="R4669" s="62"/>
      <c r="S4669" s="62"/>
      <c r="T4669" s="62"/>
      <c r="U4669" s="62"/>
      <c r="V4669" s="417"/>
      <c r="W4669" s="62"/>
      <c r="X4669" s="415"/>
      <c r="Y4669" s="417"/>
      <c r="Z4669" s="415"/>
      <c r="AA4669" s="417"/>
      <c r="AB4669" s="62"/>
      <c r="AC4669" s="62"/>
      <c r="AD4669" s="62"/>
      <c r="AE4669" s="62"/>
      <c r="AF4669" s="62"/>
      <c r="AG4669" s="62"/>
      <c r="AH4669" s="62"/>
    </row>
    <row r="4670" spans="14:34">
      <c r="N4670" s="415"/>
      <c r="O4670" s="417"/>
      <c r="P4670" s="415"/>
      <c r="Q4670" s="418"/>
      <c r="R4670" s="62"/>
      <c r="S4670" s="62"/>
      <c r="T4670" s="62"/>
      <c r="U4670" s="62"/>
      <c r="V4670" s="417"/>
      <c r="W4670" s="62"/>
      <c r="X4670" s="415"/>
      <c r="Y4670" s="417"/>
      <c r="Z4670" s="415"/>
      <c r="AA4670" s="417"/>
      <c r="AB4670" s="62"/>
      <c r="AC4670" s="62"/>
      <c r="AD4670" s="62"/>
      <c r="AE4670" s="62"/>
      <c r="AF4670" s="62"/>
      <c r="AG4670" s="62"/>
      <c r="AH4670" s="62"/>
    </row>
    <row r="4671" spans="14:34">
      <c r="N4671" s="415"/>
      <c r="O4671" s="417"/>
      <c r="P4671" s="415"/>
      <c r="Q4671" s="418"/>
      <c r="R4671" s="62"/>
      <c r="S4671" s="62"/>
      <c r="T4671" s="62"/>
      <c r="U4671" s="62"/>
      <c r="V4671" s="417"/>
      <c r="W4671" s="62"/>
      <c r="X4671" s="415"/>
      <c r="Y4671" s="417"/>
      <c r="Z4671" s="415"/>
      <c r="AA4671" s="417"/>
      <c r="AB4671" s="62"/>
      <c r="AC4671" s="62"/>
      <c r="AD4671" s="62"/>
      <c r="AE4671" s="62"/>
      <c r="AF4671" s="62"/>
      <c r="AG4671" s="62"/>
      <c r="AH4671" s="62"/>
    </row>
    <row r="4672" spans="14:34">
      <c r="N4672" s="415"/>
      <c r="O4672" s="417"/>
      <c r="P4672" s="415"/>
      <c r="Q4672" s="418"/>
      <c r="R4672" s="62"/>
      <c r="S4672" s="62"/>
      <c r="T4672" s="62"/>
      <c r="U4672" s="62"/>
      <c r="V4672" s="417"/>
      <c r="W4672" s="62"/>
      <c r="X4672" s="415"/>
      <c r="Y4672" s="417"/>
      <c r="Z4672" s="415"/>
      <c r="AA4672" s="417"/>
      <c r="AB4672" s="62"/>
      <c r="AC4672" s="62"/>
      <c r="AD4672" s="62"/>
      <c r="AE4672" s="62"/>
      <c r="AF4672" s="62"/>
      <c r="AG4672" s="62"/>
      <c r="AH4672" s="62"/>
    </row>
    <row r="4673" spans="14:34">
      <c r="N4673" s="415"/>
      <c r="O4673" s="417"/>
      <c r="P4673" s="415"/>
      <c r="Q4673" s="418"/>
      <c r="R4673" s="62"/>
      <c r="S4673" s="62"/>
      <c r="T4673" s="62"/>
      <c r="U4673" s="62"/>
      <c r="V4673" s="417"/>
      <c r="W4673" s="62"/>
      <c r="X4673" s="415"/>
      <c r="Y4673" s="417"/>
      <c r="Z4673" s="415"/>
      <c r="AA4673" s="417"/>
      <c r="AB4673" s="62"/>
      <c r="AC4673" s="62"/>
      <c r="AD4673" s="62"/>
      <c r="AE4673" s="62"/>
      <c r="AF4673" s="62"/>
      <c r="AG4673" s="62"/>
      <c r="AH4673" s="62"/>
    </row>
    <row r="4674" spans="14:34">
      <c r="N4674" s="415"/>
      <c r="O4674" s="417"/>
      <c r="P4674" s="415"/>
      <c r="Q4674" s="418"/>
      <c r="R4674" s="62"/>
      <c r="S4674" s="62"/>
      <c r="T4674" s="62"/>
      <c r="U4674" s="62"/>
      <c r="V4674" s="417"/>
      <c r="W4674" s="62"/>
      <c r="X4674" s="415"/>
      <c r="Y4674" s="417"/>
      <c r="Z4674" s="415"/>
      <c r="AA4674" s="417"/>
      <c r="AB4674" s="62"/>
      <c r="AC4674" s="62"/>
      <c r="AD4674" s="62"/>
      <c r="AE4674" s="62"/>
      <c r="AF4674" s="62"/>
      <c r="AG4674" s="62"/>
      <c r="AH4674" s="62"/>
    </row>
    <row r="4675" spans="14:34">
      <c r="N4675" s="415"/>
      <c r="O4675" s="417"/>
      <c r="P4675" s="415"/>
      <c r="Q4675" s="418"/>
      <c r="R4675" s="62"/>
      <c r="S4675" s="62"/>
      <c r="T4675" s="62"/>
      <c r="U4675" s="62"/>
      <c r="V4675" s="417"/>
      <c r="W4675" s="62"/>
      <c r="X4675" s="415"/>
      <c r="Y4675" s="417"/>
      <c r="Z4675" s="415"/>
      <c r="AA4675" s="417"/>
      <c r="AB4675" s="62"/>
      <c r="AC4675" s="62"/>
      <c r="AD4675" s="62"/>
      <c r="AE4675" s="62"/>
      <c r="AF4675" s="62"/>
      <c r="AG4675" s="62"/>
      <c r="AH4675" s="62"/>
    </row>
    <row r="4676" spans="14:34">
      <c r="N4676" s="415"/>
      <c r="O4676" s="417"/>
      <c r="P4676" s="415"/>
      <c r="Q4676" s="418"/>
      <c r="R4676" s="62"/>
      <c r="S4676" s="62"/>
      <c r="T4676" s="62"/>
      <c r="U4676" s="62"/>
      <c r="V4676" s="417"/>
      <c r="W4676" s="62"/>
      <c r="X4676" s="415"/>
      <c r="Y4676" s="417"/>
      <c r="Z4676" s="415"/>
      <c r="AA4676" s="417"/>
      <c r="AB4676" s="62"/>
      <c r="AC4676" s="62"/>
      <c r="AD4676" s="62"/>
      <c r="AE4676" s="62"/>
      <c r="AF4676" s="62"/>
      <c r="AG4676" s="62"/>
      <c r="AH4676" s="62"/>
    </row>
    <row r="4677" spans="14:34">
      <c r="N4677" s="415"/>
      <c r="O4677" s="417"/>
      <c r="P4677" s="415"/>
      <c r="Q4677" s="418"/>
      <c r="R4677" s="62"/>
      <c r="S4677" s="62"/>
      <c r="T4677" s="62"/>
      <c r="U4677" s="62"/>
      <c r="V4677" s="417"/>
      <c r="W4677" s="62"/>
      <c r="X4677" s="415"/>
      <c r="Y4677" s="417"/>
      <c r="Z4677" s="415"/>
      <c r="AA4677" s="417"/>
      <c r="AB4677" s="62"/>
      <c r="AC4677" s="62"/>
      <c r="AD4677" s="62"/>
      <c r="AE4677" s="62"/>
      <c r="AF4677" s="62"/>
      <c r="AG4677" s="62"/>
      <c r="AH4677" s="62"/>
    </row>
    <row r="4678" spans="14:34">
      <c r="N4678" s="415"/>
      <c r="O4678" s="417"/>
      <c r="P4678" s="415"/>
      <c r="Q4678" s="418"/>
      <c r="R4678" s="62"/>
      <c r="S4678" s="62"/>
      <c r="T4678" s="62"/>
      <c r="U4678" s="62"/>
      <c r="V4678" s="417"/>
      <c r="W4678" s="62"/>
      <c r="X4678" s="415"/>
      <c r="Y4678" s="417"/>
      <c r="Z4678" s="415"/>
      <c r="AA4678" s="417"/>
      <c r="AB4678" s="62"/>
      <c r="AC4678" s="62"/>
      <c r="AD4678" s="62"/>
      <c r="AE4678" s="62"/>
      <c r="AF4678" s="62"/>
      <c r="AG4678" s="62"/>
      <c r="AH4678" s="62"/>
    </row>
    <row r="4679" spans="14:34">
      <c r="N4679" s="415"/>
      <c r="O4679" s="417"/>
      <c r="P4679" s="415"/>
      <c r="Q4679" s="418"/>
      <c r="R4679" s="62"/>
      <c r="S4679" s="62"/>
      <c r="T4679" s="62"/>
      <c r="U4679" s="62"/>
      <c r="V4679" s="417"/>
      <c r="W4679" s="62"/>
      <c r="X4679" s="415"/>
      <c r="Y4679" s="417"/>
      <c r="Z4679" s="415"/>
      <c r="AA4679" s="417"/>
      <c r="AB4679" s="62"/>
      <c r="AC4679" s="62"/>
      <c r="AD4679" s="62"/>
      <c r="AE4679" s="62"/>
      <c r="AF4679" s="62"/>
      <c r="AG4679" s="62"/>
      <c r="AH4679" s="62"/>
    </row>
    <row r="4680" spans="14:34">
      <c r="N4680" s="415"/>
      <c r="O4680" s="417"/>
      <c r="P4680" s="415"/>
      <c r="Q4680" s="418"/>
      <c r="R4680" s="62"/>
      <c r="S4680" s="62"/>
      <c r="T4680" s="62"/>
      <c r="U4680" s="62"/>
      <c r="V4680" s="417"/>
      <c r="W4680" s="62"/>
      <c r="X4680" s="415"/>
      <c r="Y4680" s="417"/>
      <c r="Z4680" s="415"/>
      <c r="AA4680" s="417"/>
      <c r="AB4680" s="62"/>
      <c r="AC4680" s="62"/>
      <c r="AD4680" s="62"/>
      <c r="AE4680" s="62"/>
      <c r="AF4680" s="62"/>
      <c r="AG4680" s="62"/>
      <c r="AH4680" s="62"/>
    </row>
    <row r="4681" spans="14:34">
      <c r="N4681" s="415"/>
      <c r="O4681" s="417"/>
      <c r="P4681" s="415"/>
      <c r="Q4681" s="418"/>
      <c r="R4681" s="62"/>
      <c r="S4681" s="62"/>
      <c r="T4681" s="62"/>
      <c r="U4681" s="62"/>
      <c r="V4681" s="417"/>
      <c r="W4681" s="62"/>
      <c r="X4681" s="415"/>
      <c r="Y4681" s="417"/>
      <c r="Z4681" s="415"/>
      <c r="AA4681" s="417"/>
      <c r="AB4681" s="62"/>
      <c r="AC4681" s="62"/>
      <c r="AD4681" s="62"/>
      <c r="AE4681" s="62"/>
      <c r="AF4681" s="62"/>
      <c r="AG4681" s="62"/>
      <c r="AH4681" s="62"/>
    </row>
    <row r="4682" spans="14:34">
      <c r="N4682" s="415"/>
      <c r="O4682" s="417"/>
      <c r="P4682" s="415"/>
      <c r="Q4682" s="418"/>
      <c r="R4682" s="62"/>
      <c r="S4682" s="62"/>
      <c r="T4682" s="62"/>
      <c r="U4682" s="62"/>
      <c r="V4682" s="417"/>
      <c r="W4682" s="62"/>
      <c r="X4682" s="415"/>
      <c r="Y4682" s="417"/>
      <c r="Z4682" s="415"/>
      <c r="AA4682" s="417"/>
      <c r="AB4682" s="62"/>
      <c r="AC4682" s="62"/>
      <c r="AD4682" s="62"/>
      <c r="AE4682" s="62"/>
      <c r="AF4682" s="62"/>
      <c r="AG4682" s="62"/>
      <c r="AH4682" s="62"/>
    </row>
    <row r="4683" spans="14:34">
      <c r="N4683" s="415"/>
      <c r="O4683" s="417"/>
      <c r="P4683" s="415"/>
      <c r="Q4683" s="418"/>
      <c r="R4683" s="62"/>
      <c r="S4683" s="62"/>
      <c r="T4683" s="62"/>
      <c r="U4683" s="62"/>
      <c r="V4683" s="417"/>
      <c r="W4683" s="62"/>
      <c r="X4683" s="415"/>
      <c r="Y4683" s="417"/>
      <c r="Z4683" s="415"/>
      <c r="AA4683" s="417"/>
      <c r="AB4683" s="62"/>
      <c r="AC4683" s="62"/>
      <c r="AD4683" s="62"/>
      <c r="AE4683" s="62"/>
      <c r="AF4683" s="62"/>
      <c r="AG4683" s="62"/>
      <c r="AH4683" s="62"/>
    </row>
    <row r="4684" spans="14:34">
      <c r="N4684" s="415"/>
      <c r="O4684" s="417"/>
      <c r="P4684" s="415"/>
      <c r="Q4684" s="418"/>
      <c r="R4684" s="62"/>
      <c r="S4684" s="62"/>
      <c r="T4684" s="62"/>
      <c r="U4684" s="62"/>
      <c r="V4684" s="417"/>
      <c r="W4684" s="62"/>
      <c r="X4684" s="415"/>
      <c r="Y4684" s="417"/>
      <c r="Z4684" s="415"/>
      <c r="AA4684" s="417"/>
      <c r="AB4684" s="62"/>
      <c r="AC4684" s="62"/>
      <c r="AD4684" s="62"/>
      <c r="AE4684" s="62"/>
      <c r="AF4684" s="62"/>
      <c r="AG4684" s="62"/>
      <c r="AH4684" s="62"/>
    </row>
    <row r="4685" spans="14:34">
      <c r="N4685" s="415"/>
      <c r="O4685" s="417"/>
      <c r="P4685" s="415"/>
      <c r="Q4685" s="418"/>
      <c r="R4685" s="62"/>
      <c r="S4685" s="62"/>
      <c r="T4685" s="62"/>
      <c r="U4685" s="62"/>
      <c r="V4685" s="417"/>
      <c r="W4685" s="62"/>
      <c r="X4685" s="415"/>
      <c r="Y4685" s="417"/>
      <c r="Z4685" s="415"/>
      <c r="AA4685" s="417"/>
      <c r="AB4685" s="62"/>
      <c r="AC4685" s="62"/>
      <c r="AD4685" s="62"/>
      <c r="AE4685" s="62"/>
      <c r="AF4685" s="62"/>
      <c r="AG4685" s="62"/>
      <c r="AH4685" s="62"/>
    </row>
    <row r="4686" spans="14:34">
      <c r="N4686" s="415"/>
      <c r="O4686" s="417"/>
      <c r="P4686" s="415"/>
      <c r="Q4686" s="418"/>
      <c r="R4686" s="62"/>
      <c r="S4686" s="62"/>
      <c r="T4686" s="62"/>
      <c r="U4686" s="62"/>
      <c r="V4686" s="417"/>
      <c r="W4686" s="62"/>
      <c r="X4686" s="415"/>
      <c r="Y4686" s="417"/>
      <c r="Z4686" s="415"/>
      <c r="AA4686" s="417"/>
      <c r="AB4686" s="62"/>
      <c r="AC4686" s="62"/>
      <c r="AD4686" s="62"/>
      <c r="AE4686" s="62"/>
      <c r="AF4686" s="62"/>
      <c r="AG4686" s="62"/>
      <c r="AH4686" s="62"/>
    </row>
    <row r="4687" spans="14:34">
      <c r="N4687" s="415"/>
      <c r="O4687" s="417"/>
      <c r="P4687" s="415"/>
      <c r="Q4687" s="418"/>
      <c r="R4687" s="62"/>
      <c r="S4687" s="62"/>
      <c r="T4687" s="62"/>
      <c r="U4687" s="62"/>
      <c r="V4687" s="417"/>
      <c r="W4687" s="62"/>
      <c r="X4687" s="415"/>
      <c r="Y4687" s="417"/>
      <c r="Z4687" s="415"/>
      <c r="AA4687" s="417"/>
      <c r="AB4687" s="62"/>
      <c r="AC4687" s="62"/>
      <c r="AD4687" s="62"/>
      <c r="AE4687" s="62"/>
      <c r="AF4687" s="62"/>
      <c r="AG4687" s="62"/>
      <c r="AH4687" s="62"/>
    </row>
    <row r="4688" spans="14:34">
      <c r="N4688" s="415"/>
      <c r="O4688" s="417"/>
      <c r="P4688" s="415"/>
      <c r="Q4688" s="418"/>
      <c r="R4688" s="62"/>
      <c r="S4688" s="62"/>
      <c r="T4688" s="62"/>
      <c r="U4688" s="62"/>
      <c r="V4688" s="417"/>
      <c r="W4688" s="62"/>
      <c r="X4688" s="415"/>
      <c r="Y4688" s="417"/>
      <c r="Z4688" s="415"/>
      <c r="AA4688" s="417"/>
      <c r="AB4688" s="62"/>
      <c r="AC4688" s="62"/>
      <c r="AD4688" s="62"/>
      <c r="AE4688" s="62"/>
      <c r="AF4688" s="62"/>
      <c r="AG4688" s="62"/>
      <c r="AH4688" s="62"/>
    </row>
    <row r="4689" spans="14:34">
      <c r="N4689" s="415"/>
      <c r="O4689" s="417"/>
      <c r="P4689" s="415"/>
      <c r="Q4689" s="418"/>
      <c r="R4689" s="62"/>
      <c r="S4689" s="62"/>
      <c r="T4689" s="62"/>
      <c r="U4689" s="62"/>
      <c r="V4689" s="417"/>
      <c r="W4689" s="62"/>
      <c r="X4689" s="415"/>
      <c r="Y4689" s="417"/>
      <c r="Z4689" s="415"/>
      <c r="AA4689" s="417"/>
      <c r="AB4689" s="62"/>
      <c r="AC4689" s="62"/>
      <c r="AD4689" s="62"/>
      <c r="AE4689" s="62"/>
      <c r="AF4689" s="62"/>
      <c r="AG4689" s="62"/>
      <c r="AH4689" s="62"/>
    </row>
    <row r="4690" spans="14:34">
      <c r="N4690" s="415"/>
      <c r="O4690" s="417"/>
      <c r="P4690" s="415"/>
      <c r="Q4690" s="418"/>
      <c r="R4690" s="62"/>
      <c r="S4690" s="62"/>
      <c r="T4690" s="62"/>
      <c r="U4690" s="62"/>
      <c r="V4690" s="417"/>
      <c r="W4690" s="62"/>
      <c r="X4690" s="415"/>
      <c r="Y4690" s="417"/>
      <c r="Z4690" s="415"/>
      <c r="AA4690" s="417"/>
      <c r="AB4690" s="62"/>
      <c r="AC4690" s="62"/>
      <c r="AD4690" s="62"/>
      <c r="AE4690" s="62"/>
      <c r="AF4690" s="62"/>
      <c r="AG4690" s="62"/>
      <c r="AH4690" s="62"/>
    </row>
    <row r="4691" spans="14:34">
      <c r="N4691" s="415"/>
      <c r="O4691" s="417"/>
      <c r="P4691" s="415"/>
      <c r="Q4691" s="418"/>
      <c r="R4691" s="62"/>
      <c r="S4691" s="62"/>
      <c r="T4691" s="62"/>
      <c r="U4691" s="62"/>
      <c r="V4691" s="417"/>
      <c r="W4691" s="62"/>
      <c r="X4691" s="415"/>
      <c r="Y4691" s="417"/>
      <c r="Z4691" s="415"/>
      <c r="AA4691" s="417"/>
      <c r="AB4691" s="62"/>
      <c r="AC4691" s="62"/>
      <c r="AD4691" s="62"/>
      <c r="AE4691" s="62"/>
      <c r="AF4691" s="62"/>
      <c r="AG4691" s="62"/>
      <c r="AH4691" s="62"/>
    </row>
    <row r="4692" spans="14:34">
      <c r="N4692" s="415"/>
      <c r="O4692" s="417"/>
      <c r="P4692" s="415"/>
      <c r="Q4692" s="418"/>
      <c r="R4692" s="62"/>
      <c r="S4692" s="62"/>
      <c r="T4692" s="62"/>
      <c r="U4692" s="62"/>
      <c r="V4692" s="417"/>
      <c r="W4692" s="62"/>
      <c r="X4692" s="415"/>
      <c r="Y4692" s="417"/>
      <c r="Z4692" s="415"/>
      <c r="AA4692" s="417"/>
      <c r="AB4692" s="62"/>
      <c r="AC4692" s="62"/>
      <c r="AD4692" s="62"/>
      <c r="AE4692" s="62"/>
      <c r="AF4692" s="62"/>
      <c r="AG4692" s="62"/>
      <c r="AH4692" s="62"/>
    </row>
    <row r="4693" spans="14:34">
      <c r="N4693" s="415"/>
      <c r="O4693" s="417"/>
      <c r="P4693" s="415"/>
      <c r="Q4693" s="418"/>
      <c r="R4693" s="62"/>
      <c r="S4693" s="62"/>
      <c r="T4693" s="62"/>
      <c r="U4693" s="62"/>
      <c r="V4693" s="417"/>
      <c r="W4693" s="62"/>
      <c r="X4693" s="415"/>
      <c r="Y4693" s="417"/>
      <c r="Z4693" s="415"/>
      <c r="AA4693" s="417"/>
      <c r="AB4693" s="62"/>
      <c r="AC4693" s="62"/>
      <c r="AD4693" s="62"/>
      <c r="AE4693" s="62"/>
      <c r="AF4693" s="62"/>
      <c r="AG4693" s="62"/>
      <c r="AH4693" s="62"/>
    </row>
    <row r="4694" spans="14:34">
      <c r="N4694" s="415"/>
      <c r="O4694" s="417"/>
      <c r="P4694" s="415"/>
      <c r="Q4694" s="418"/>
      <c r="R4694" s="62"/>
      <c r="S4694" s="62"/>
      <c r="T4694" s="62"/>
      <c r="U4694" s="62"/>
      <c r="V4694" s="417"/>
      <c r="W4694" s="62"/>
      <c r="X4694" s="415"/>
      <c r="Y4694" s="417"/>
      <c r="Z4694" s="415"/>
      <c r="AA4694" s="417"/>
      <c r="AB4694" s="62"/>
      <c r="AC4694" s="62"/>
      <c r="AD4694" s="62"/>
      <c r="AE4694" s="62"/>
      <c r="AF4694" s="62"/>
      <c r="AG4694" s="62"/>
      <c r="AH4694" s="62"/>
    </row>
    <row r="4695" spans="14:34">
      <c r="N4695" s="415"/>
      <c r="O4695" s="417"/>
      <c r="P4695" s="415"/>
      <c r="Q4695" s="418"/>
      <c r="R4695" s="62"/>
      <c r="S4695" s="62"/>
      <c r="T4695" s="62"/>
      <c r="U4695" s="62"/>
      <c r="V4695" s="417"/>
      <c r="W4695" s="62"/>
      <c r="X4695" s="415"/>
      <c r="Y4695" s="417"/>
      <c r="Z4695" s="415"/>
      <c r="AA4695" s="417"/>
      <c r="AB4695" s="62"/>
      <c r="AC4695" s="62"/>
      <c r="AD4695" s="62"/>
      <c r="AE4695" s="62"/>
      <c r="AF4695" s="62"/>
      <c r="AG4695" s="62"/>
      <c r="AH4695" s="62"/>
    </row>
    <row r="4696" spans="14:34">
      <c r="N4696" s="415"/>
      <c r="O4696" s="417"/>
      <c r="P4696" s="415"/>
      <c r="Q4696" s="418"/>
      <c r="R4696" s="62"/>
      <c r="S4696" s="62"/>
      <c r="T4696" s="62"/>
      <c r="U4696" s="62"/>
      <c r="V4696" s="417"/>
      <c r="W4696" s="62"/>
      <c r="X4696" s="415"/>
      <c r="Y4696" s="417"/>
      <c r="Z4696" s="415"/>
      <c r="AA4696" s="417"/>
      <c r="AB4696" s="62"/>
      <c r="AC4696" s="62"/>
      <c r="AD4696" s="62"/>
      <c r="AE4696" s="62"/>
      <c r="AF4696" s="62"/>
      <c r="AG4696" s="62"/>
      <c r="AH4696" s="62"/>
    </row>
    <row r="4697" spans="14:34">
      <c r="N4697" s="415"/>
      <c r="O4697" s="417"/>
      <c r="P4697" s="415"/>
      <c r="Q4697" s="418"/>
      <c r="R4697" s="62"/>
      <c r="S4697" s="62"/>
      <c r="T4697" s="62"/>
      <c r="U4697" s="62"/>
      <c r="V4697" s="417"/>
      <c r="W4697" s="62"/>
      <c r="X4697" s="415"/>
      <c r="Y4697" s="417"/>
      <c r="Z4697" s="415"/>
      <c r="AA4697" s="417"/>
      <c r="AB4697" s="62"/>
      <c r="AC4697" s="62"/>
      <c r="AD4697" s="62"/>
      <c r="AE4697" s="62"/>
      <c r="AF4697" s="62"/>
      <c r="AG4697" s="62"/>
      <c r="AH4697" s="62"/>
    </row>
    <row r="4698" spans="14:34">
      <c r="N4698" s="415"/>
      <c r="O4698" s="417"/>
      <c r="P4698" s="415"/>
      <c r="Q4698" s="418"/>
      <c r="R4698" s="62"/>
      <c r="S4698" s="62"/>
      <c r="T4698" s="62"/>
      <c r="U4698" s="62"/>
      <c r="V4698" s="417"/>
      <c r="W4698" s="62"/>
      <c r="X4698" s="415"/>
      <c r="Y4698" s="417"/>
      <c r="Z4698" s="415"/>
      <c r="AA4698" s="417"/>
      <c r="AB4698" s="62"/>
      <c r="AC4698" s="62"/>
      <c r="AD4698" s="62"/>
      <c r="AE4698" s="62"/>
      <c r="AF4698" s="62"/>
      <c r="AG4698" s="62"/>
      <c r="AH4698" s="62"/>
    </row>
    <row r="4699" spans="14:34">
      <c r="N4699" s="415"/>
      <c r="O4699" s="417"/>
      <c r="P4699" s="415"/>
      <c r="Q4699" s="418"/>
      <c r="R4699" s="62"/>
      <c r="S4699" s="62"/>
      <c r="T4699" s="62"/>
      <c r="U4699" s="62"/>
      <c r="V4699" s="417"/>
      <c r="W4699" s="62"/>
      <c r="X4699" s="415"/>
      <c r="Y4699" s="417"/>
      <c r="Z4699" s="415"/>
      <c r="AA4699" s="417"/>
      <c r="AB4699" s="62"/>
      <c r="AC4699" s="62"/>
      <c r="AD4699" s="62"/>
      <c r="AE4699" s="62"/>
      <c r="AF4699" s="62"/>
      <c r="AG4699" s="62"/>
      <c r="AH4699" s="62"/>
    </row>
    <row r="4700" spans="14:34">
      <c r="N4700" s="415"/>
      <c r="O4700" s="417"/>
      <c r="P4700" s="415"/>
      <c r="Q4700" s="418"/>
      <c r="R4700" s="62"/>
      <c r="S4700" s="62"/>
      <c r="T4700" s="62"/>
      <c r="U4700" s="62"/>
      <c r="V4700" s="417"/>
      <c r="W4700" s="62"/>
      <c r="X4700" s="415"/>
      <c r="Y4700" s="417"/>
      <c r="Z4700" s="415"/>
      <c r="AA4700" s="417"/>
      <c r="AB4700" s="62"/>
      <c r="AC4700" s="62"/>
      <c r="AD4700" s="62"/>
      <c r="AE4700" s="62"/>
      <c r="AF4700" s="62"/>
      <c r="AG4700" s="62"/>
      <c r="AH4700" s="62"/>
    </row>
    <row r="4701" spans="14:34">
      <c r="N4701" s="415"/>
      <c r="O4701" s="417"/>
      <c r="P4701" s="415"/>
      <c r="Q4701" s="418"/>
      <c r="R4701" s="62"/>
      <c r="S4701" s="62"/>
      <c r="T4701" s="62"/>
      <c r="U4701" s="62"/>
      <c r="V4701" s="417"/>
      <c r="W4701" s="62"/>
      <c r="X4701" s="415"/>
      <c r="Y4701" s="417"/>
      <c r="Z4701" s="415"/>
      <c r="AA4701" s="417"/>
      <c r="AB4701" s="62"/>
      <c r="AC4701" s="62"/>
      <c r="AD4701" s="62"/>
      <c r="AE4701" s="62"/>
      <c r="AF4701" s="62"/>
      <c r="AG4701" s="62"/>
      <c r="AH4701" s="62"/>
    </row>
    <row r="4702" spans="14:34">
      <c r="N4702" s="415"/>
      <c r="O4702" s="417"/>
      <c r="P4702" s="415"/>
      <c r="Q4702" s="418"/>
      <c r="R4702" s="62"/>
      <c r="S4702" s="62"/>
      <c r="T4702" s="62"/>
      <c r="U4702" s="62"/>
      <c r="V4702" s="417"/>
      <c r="W4702" s="62"/>
      <c r="X4702" s="415"/>
      <c r="Y4702" s="417"/>
      <c r="Z4702" s="415"/>
      <c r="AA4702" s="417"/>
      <c r="AB4702" s="62"/>
      <c r="AC4702" s="62"/>
      <c r="AD4702" s="62"/>
      <c r="AE4702" s="62"/>
      <c r="AF4702" s="62"/>
      <c r="AG4702" s="62"/>
      <c r="AH4702" s="62"/>
    </row>
    <row r="4703" spans="14:34">
      <c r="N4703" s="415"/>
      <c r="O4703" s="417"/>
      <c r="P4703" s="415"/>
      <c r="Q4703" s="418"/>
      <c r="R4703" s="62"/>
      <c r="S4703" s="62"/>
      <c r="T4703" s="62"/>
      <c r="U4703" s="62"/>
      <c r="V4703" s="417"/>
      <c r="W4703" s="62"/>
      <c r="X4703" s="415"/>
      <c r="Y4703" s="417"/>
      <c r="Z4703" s="415"/>
      <c r="AA4703" s="417"/>
      <c r="AB4703" s="62"/>
      <c r="AC4703" s="62"/>
      <c r="AD4703" s="62"/>
      <c r="AE4703" s="62"/>
      <c r="AF4703" s="62"/>
      <c r="AG4703" s="62"/>
      <c r="AH4703" s="62"/>
    </row>
    <row r="4704" spans="14:34">
      <c r="N4704" s="415"/>
      <c r="O4704" s="417"/>
      <c r="P4704" s="415"/>
      <c r="Q4704" s="418"/>
      <c r="R4704" s="62"/>
      <c r="S4704" s="62"/>
      <c r="T4704" s="62"/>
      <c r="U4704" s="62"/>
      <c r="V4704" s="417"/>
      <c r="W4704" s="62"/>
      <c r="X4704" s="415"/>
      <c r="Y4704" s="417"/>
      <c r="Z4704" s="415"/>
      <c r="AA4704" s="417"/>
      <c r="AB4704" s="62"/>
      <c r="AC4704" s="62"/>
      <c r="AD4704" s="62"/>
      <c r="AE4704" s="62"/>
      <c r="AF4704" s="62"/>
      <c r="AG4704" s="62"/>
      <c r="AH4704" s="62"/>
    </row>
    <row r="4705" spans="14:34">
      <c r="N4705" s="415"/>
      <c r="O4705" s="417"/>
      <c r="P4705" s="415"/>
      <c r="Q4705" s="418"/>
      <c r="R4705" s="62"/>
      <c r="S4705" s="62"/>
      <c r="T4705" s="62"/>
      <c r="U4705" s="62"/>
      <c r="V4705" s="417"/>
      <c r="W4705" s="62"/>
      <c r="X4705" s="415"/>
      <c r="Y4705" s="417"/>
      <c r="Z4705" s="415"/>
      <c r="AA4705" s="417"/>
      <c r="AB4705" s="62"/>
      <c r="AC4705" s="62"/>
      <c r="AD4705" s="62"/>
      <c r="AE4705" s="62"/>
      <c r="AF4705" s="62"/>
      <c r="AG4705" s="62"/>
      <c r="AH4705" s="62"/>
    </row>
    <row r="4706" spans="14:34">
      <c r="N4706" s="415"/>
      <c r="O4706" s="417"/>
      <c r="P4706" s="415"/>
      <c r="Q4706" s="418"/>
      <c r="R4706" s="62"/>
      <c r="S4706" s="62"/>
      <c r="T4706" s="62"/>
      <c r="U4706" s="62"/>
      <c r="V4706" s="417"/>
      <c r="W4706" s="62"/>
      <c r="X4706" s="415"/>
      <c r="Y4706" s="417"/>
      <c r="Z4706" s="415"/>
      <c r="AA4706" s="417"/>
      <c r="AB4706" s="62"/>
      <c r="AC4706" s="62"/>
      <c r="AD4706" s="62"/>
      <c r="AE4706" s="62"/>
      <c r="AF4706" s="62"/>
      <c r="AG4706" s="62"/>
      <c r="AH4706" s="62"/>
    </row>
    <row r="4707" spans="14:34">
      <c r="N4707" s="415"/>
      <c r="O4707" s="417"/>
      <c r="P4707" s="415"/>
      <c r="Q4707" s="418"/>
      <c r="R4707" s="62"/>
      <c r="S4707" s="62"/>
      <c r="T4707" s="62"/>
      <c r="U4707" s="62"/>
      <c r="V4707" s="417"/>
      <c r="W4707" s="62"/>
      <c r="X4707" s="415"/>
      <c r="Y4707" s="417"/>
      <c r="Z4707" s="415"/>
      <c r="AA4707" s="417"/>
      <c r="AB4707" s="62"/>
      <c r="AC4707" s="62"/>
      <c r="AD4707" s="62"/>
      <c r="AE4707" s="62"/>
      <c r="AF4707" s="62"/>
      <c r="AG4707" s="62"/>
      <c r="AH4707" s="62"/>
    </row>
    <row r="4708" spans="14:34">
      <c r="N4708" s="415"/>
      <c r="O4708" s="417"/>
      <c r="P4708" s="415"/>
      <c r="Q4708" s="418"/>
      <c r="R4708" s="62"/>
      <c r="S4708" s="62"/>
      <c r="T4708" s="62"/>
      <c r="U4708" s="62"/>
      <c r="V4708" s="417"/>
      <c r="W4708" s="62"/>
      <c r="X4708" s="415"/>
      <c r="Y4708" s="417"/>
      <c r="Z4708" s="415"/>
      <c r="AA4708" s="417"/>
      <c r="AB4708" s="62"/>
      <c r="AC4708" s="62"/>
      <c r="AD4708" s="62"/>
      <c r="AE4708" s="62"/>
      <c r="AF4708" s="62"/>
      <c r="AG4708" s="62"/>
      <c r="AH4708" s="62"/>
    </row>
    <row r="4709" spans="14:34">
      <c r="N4709" s="415"/>
      <c r="O4709" s="417"/>
      <c r="P4709" s="415"/>
      <c r="Q4709" s="418"/>
      <c r="R4709" s="62"/>
      <c r="S4709" s="62"/>
      <c r="T4709" s="62"/>
      <c r="U4709" s="62"/>
      <c r="V4709" s="417"/>
      <c r="W4709" s="62"/>
      <c r="X4709" s="415"/>
      <c r="Y4709" s="417"/>
      <c r="Z4709" s="415"/>
      <c r="AA4709" s="417"/>
      <c r="AB4709" s="62"/>
      <c r="AC4709" s="62"/>
      <c r="AD4709" s="62"/>
      <c r="AE4709" s="62"/>
      <c r="AF4709" s="62"/>
      <c r="AG4709" s="62"/>
      <c r="AH4709" s="62"/>
    </row>
    <row r="4710" spans="14:34">
      <c r="N4710" s="415"/>
      <c r="O4710" s="417"/>
      <c r="P4710" s="415"/>
      <c r="Q4710" s="418"/>
      <c r="R4710" s="62"/>
      <c r="S4710" s="62"/>
      <c r="T4710" s="62"/>
      <c r="U4710" s="62"/>
      <c r="V4710" s="417"/>
      <c r="W4710" s="62"/>
      <c r="X4710" s="415"/>
      <c r="Y4710" s="417"/>
      <c r="Z4710" s="415"/>
      <c r="AA4710" s="417"/>
      <c r="AB4710" s="62"/>
      <c r="AC4710" s="62"/>
      <c r="AD4710" s="62"/>
      <c r="AE4710" s="62"/>
      <c r="AF4710" s="62"/>
      <c r="AG4710" s="62"/>
      <c r="AH4710" s="62"/>
    </row>
    <row r="4711" spans="14:34">
      <c r="N4711" s="415"/>
      <c r="O4711" s="417"/>
      <c r="P4711" s="415"/>
      <c r="Q4711" s="418"/>
      <c r="R4711" s="62"/>
      <c r="S4711" s="62"/>
      <c r="T4711" s="62"/>
      <c r="U4711" s="62"/>
      <c r="V4711" s="417"/>
      <c r="W4711" s="62"/>
      <c r="X4711" s="415"/>
      <c r="Y4711" s="417"/>
      <c r="Z4711" s="415"/>
      <c r="AA4711" s="417"/>
      <c r="AB4711" s="62"/>
      <c r="AC4711" s="62"/>
      <c r="AD4711" s="62"/>
      <c r="AE4711" s="62"/>
      <c r="AF4711" s="62"/>
      <c r="AG4711" s="62"/>
      <c r="AH4711" s="62"/>
    </row>
    <row r="4712" spans="14:34">
      <c r="N4712" s="415"/>
      <c r="O4712" s="417"/>
      <c r="P4712" s="415"/>
      <c r="Q4712" s="418"/>
      <c r="R4712" s="62"/>
      <c r="S4712" s="62"/>
      <c r="T4712" s="62"/>
      <c r="U4712" s="62"/>
      <c r="V4712" s="417"/>
      <c r="W4712" s="62"/>
      <c r="X4712" s="415"/>
      <c r="Y4712" s="417"/>
      <c r="Z4712" s="415"/>
      <c r="AA4712" s="417"/>
      <c r="AB4712" s="62"/>
      <c r="AC4712" s="62"/>
      <c r="AD4712" s="62"/>
      <c r="AE4712" s="62"/>
      <c r="AF4712" s="62"/>
      <c r="AG4712" s="62"/>
      <c r="AH4712" s="62"/>
    </row>
    <row r="4713" spans="14:34">
      <c r="N4713" s="415"/>
      <c r="O4713" s="417"/>
      <c r="P4713" s="415"/>
      <c r="Q4713" s="418"/>
      <c r="R4713" s="62"/>
      <c r="S4713" s="62"/>
      <c r="T4713" s="62"/>
      <c r="U4713" s="62"/>
      <c r="V4713" s="417"/>
      <c r="W4713" s="62"/>
      <c r="X4713" s="415"/>
      <c r="Y4713" s="417"/>
      <c r="Z4713" s="415"/>
      <c r="AA4713" s="417"/>
      <c r="AB4713" s="62"/>
      <c r="AC4713" s="62"/>
      <c r="AD4713" s="62"/>
      <c r="AE4713" s="62"/>
      <c r="AF4713" s="62"/>
      <c r="AG4713" s="62"/>
      <c r="AH4713" s="62"/>
    </row>
    <row r="4714" spans="14:34">
      <c r="N4714" s="415"/>
      <c r="O4714" s="417"/>
      <c r="P4714" s="415"/>
      <c r="Q4714" s="418"/>
      <c r="R4714" s="62"/>
      <c r="S4714" s="62"/>
      <c r="T4714" s="62"/>
      <c r="U4714" s="62"/>
      <c r="V4714" s="417"/>
      <c r="W4714" s="62"/>
      <c r="X4714" s="415"/>
      <c r="Y4714" s="417"/>
      <c r="Z4714" s="415"/>
      <c r="AA4714" s="417"/>
      <c r="AB4714" s="62"/>
      <c r="AC4714" s="62"/>
      <c r="AD4714" s="62"/>
      <c r="AE4714" s="62"/>
      <c r="AF4714" s="62"/>
      <c r="AG4714" s="62"/>
      <c r="AH4714" s="62"/>
    </row>
    <row r="4715" spans="14:34">
      <c r="N4715" s="415"/>
      <c r="O4715" s="417"/>
      <c r="P4715" s="415"/>
      <c r="Q4715" s="418"/>
      <c r="R4715" s="62"/>
      <c r="S4715" s="62"/>
      <c r="T4715" s="62"/>
      <c r="U4715" s="62"/>
      <c r="V4715" s="417"/>
      <c r="W4715" s="62"/>
      <c r="X4715" s="415"/>
      <c r="Y4715" s="417"/>
      <c r="Z4715" s="415"/>
      <c r="AA4715" s="417"/>
      <c r="AB4715" s="62"/>
      <c r="AC4715" s="62"/>
      <c r="AD4715" s="62"/>
      <c r="AE4715" s="62"/>
      <c r="AF4715" s="62"/>
      <c r="AG4715" s="62"/>
      <c r="AH4715" s="62"/>
    </row>
    <row r="4716" spans="14:34">
      <c r="N4716" s="415"/>
      <c r="O4716" s="417"/>
      <c r="P4716" s="415"/>
      <c r="Q4716" s="418"/>
      <c r="R4716" s="62"/>
      <c r="S4716" s="62"/>
      <c r="T4716" s="62"/>
      <c r="U4716" s="62"/>
      <c r="V4716" s="417"/>
      <c r="W4716" s="62"/>
      <c r="X4716" s="415"/>
      <c r="Y4716" s="417"/>
      <c r="Z4716" s="415"/>
      <c r="AA4716" s="417"/>
      <c r="AB4716" s="62"/>
      <c r="AC4716" s="62"/>
      <c r="AD4716" s="62"/>
      <c r="AE4716" s="62"/>
      <c r="AF4716" s="62"/>
      <c r="AG4716" s="62"/>
      <c r="AH4716" s="62"/>
    </row>
    <row r="4717" spans="14:34">
      <c r="N4717" s="415"/>
      <c r="O4717" s="417"/>
      <c r="P4717" s="415"/>
      <c r="Q4717" s="418"/>
      <c r="R4717" s="62"/>
      <c r="S4717" s="62"/>
      <c r="T4717" s="62"/>
      <c r="U4717" s="62"/>
      <c r="V4717" s="417"/>
      <c r="W4717" s="62"/>
      <c r="X4717" s="415"/>
      <c r="Y4717" s="417"/>
      <c r="Z4717" s="415"/>
      <c r="AA4717" s="417"/>
      <c r="AB4717" s="62"/>
      <c r="AC4717" s="62"/>
      <c r="AD4717" s="62"/>
      <c r="AE4717" s="62"/>
      <c r="AF4717" s="62"/>
      <c r="AG4717" s="62"/>
      <c r="AH4717" s="62"/>
    </row>
    <row r="4718" spans="14:34">
      <c r="N4718" s="415"/>
      <c r="O4718" s="417"/>
      <c r="P4718" s="415"/>
      <c r="Q4718" s="418"/>
      <c r="R4718" s="62"/>
      <c r="S4718" s="62"/>
      <c r="T4718" s="62"/>
      <c r="U4718" s="62"/>
      <c r="V4718" s="417"/>
      <c r="W4718" s="62"/>
      <c r="X4718" s="415"/>
      <c r="Y4718" s="417"/>
      <c r="Z4718" s="415"/>
      <c r="AA4718" s="417"/>
      <c r="AB4718" s="62"/>
      <c r="AC4718" s="62"/>
      <c r="AD4718" s="62"/>
      <c r="AE4718" s="62"/>
      <c r="AF4718" s="62"/>
      <c r="AG4718" s="62"/>
      <c r="AH4718" s="62"/>
    </row>
    <row r="4719" spans="14:34">
      <c r="N4719" s="415"/>
      <c r="O4719" s="417"/>
      <c r="P4719" s="415"/>
      <c r="Q4719" s="418"/>
      <c r="R4719" s="62"/>
      <c r="S4719" s="62"/>
      <c r="T4719" s="62"/>
      <c r="U4719" s="62"/>
      <c r="V4719" s="417"/>
      <c r="W4719" s="62"/>
      <c r="X4719" s="415"/>
      <c r="Y4719" s="417"/>
      <c r="Z4719" s="415"/>
      <c r="AA4719" s="417"/>
      <c r="AB4719" s="62"/>
      <c r="AC4719" s="62"/>
      <c r="AD4719" s="62"/>
      <c r="AE4719" s="62"/>
      <c r="AF4719" s="62"/>
      <c r="AG4719" s="62"/>
      <c r="AH4719" s="62"/>
    </row>
    <row r="4720" spans="14:34">
      <c r="N4720" s="415"/>
      <c r="O4720" s="417"/>
      <c r="P4720" s="415"/>
      <c r="Q4720" s="418"/>
      <c r="R4720" s="62"/>
      <c r="S4720" s="62"/>
      <c r="T4720" s="62"/>
      <c r="U4720" s="62"/>
      <c r="V4720" s="417"/>
      <c r="W4720" s="62"/>
      <c r="X4720" s="415"/>
      <c r="Y4720" s="417"/>
      <c r="Z4720" s="415"/>
      <c r="AA4720" s="417"/>
      <c r="AB4720" s="62"/>
      <c r="AC4720" s="62"/>
      <c r="AD4720" s="62"/>
      <c r="AE4720" s="62"/>
      <c r="AF4720" s="62"/>
      <c r="AG4720" s="62"/>
      <c r="AH4720" s="62"/>
    </row>
    <row r="4721" spans="14:34">
      <c r="N4721" s="415"/>
      <c r="O4721" s="417"/>
      <c r="P4721" s="415"/>
      <c r="Q4721" s="418"/>
      <c r="R4721" s="62"/>
      <c r="S4721" s="62"/>
      <c r="T4721" s="62"/>
      <c r="U4721" s="62"/>
      <c r="V4721" s="417"/>
      <c r="W4721" s="62"/>
      <c r="X4721" s="415"/>
      <c r="Y4721" s="417"/>
      <c r="Z4721" s="415"/>
      <c r="AA4721" s="417"/>
      <c r="AB4721" s="62"/>
      <c r="AC4721" s="62"/>
      <c r="AD4721" s="62"/>
      <c r="AE4721" s="62"/>
      <c r="AF4721" s="62"/>
      <c r="AG4721" s="62"/>
      <c r="AH4721" s="62"/>
    </row>
    <row r="4722" spans="14:34">
      <c r="N4722" s="415"/>
      <c r="O4722" s="417"/>
      <c r="P4722" s="415"/>
      <c r="Q4722" s="418"/>
      <c r="R4722" s="62"/>
      <c r="S4722" s="62"/>
      <c r="T4722" s="62"/>
      <c r="U4722" s="62"/>
      <c r="V4722" s="417"/>
      <c r="W4722" s="62"/>
      <c r="X4722" s="415"/>
      <c r="Y4722" s="417"/>
      <c r="Z4722" s="415"/>
      <c r="AA4722" s="417"/>
      <c r="AB4722" s="62"/>
      <c r="AC4722" s="62"/>
      <c r="AD4722" s="62"/>
      <c r="AE4722" s="62"/>
      <c r="AF4722" s="62"/>
      <c r="AG4722" s="62"/>
      <c r="AH4722" s="62"/>
    </row>
    <row r="4723" spans="14:34">
      <c r="N4723" s="415"/>
      <c r="O4723" s="417"/>
      <c r="P4723" s="415"/>
      <c r="Q4723" s="418"/>
      <c r="R4723" s="62"/>
      <c r="S4723" s="62"/>
      <c r="T4723" s="62"/>
      <c r="U4723" s="62"/>
      <c r="V4723" s="417"/>
      <c r="W4723" s="62"/>
      <c r="X4723" s="415"/>
      <c r="Y4723" s="417"/>
      <c r="Z4723" s="415"/>
      <c r="AA4723" s="417"/>
      <c r="AB4723" s="62"/>
      <c r="AC4723" s="62"/>
      <c r="AD4723" s="62"/>
      <c r="AE4723" s="62"/>
      <c r="AF4723" s="62"/>
      <c r="AG4723" s="62"/>
      <c r="AH4723" s="62"/>
    </row>
    <row r="4724" spans="14:34">
      <c r="N4724" s="415"/>
      <c r="O4724" s="417"/>
      <c r="P4724" s="415"/>
      <c r="Q4724" s="418"/>
      <c r="R4724" s="62"/>
      <c r="S4724" s="62"/>
      <c r="T4724" s="62"/>
      <c r="U4724" s="62"/>
      <c r="V4724" s="417"/>
      <c r="W4724" s="62"/>
      <c r="X4724" s="415"/>
      <c r="Y4724" s="417"/>
      <c r="Z4724" s="415"/>
      <c r="AA4724" s="417"/>
      <c r="AB4724" s="62"/>
      <c r="AC4724" s="62"/>
      <c r="AD4724" s="62"/>
      <c r="AE4724" s="62"/>
      <c r="AF4724" s="62"/>
      <c r="AG4724" s="62"/>
      <c r="AH4724" s="62"/>
    </row>
    <row r="4725" spans="14:34">
      <c r="N4725" s="415"/>
      <c r="O4725" s="417"/>
      <c r="P4725" s="415"/>
      <c r="Q4725" s="418"/>
      <c r="R4725" s="62"/>
      <c r="S4725" s="62"/>
      <c r="T4725" s="62"/>
      <c r="U4725" s="62"/>
      <c r="V4725" s="417"/>
      <c r="W4725" s="62"/>
      <c r="X4725" s="415"/>
      <c r="Y4725" s="417"/>
      <c r="Z4725" s="415"/>
      <c r="AA4725" s="417"/>
      <c r="AB4725" s="62"/>
      <c r="AC4725" s="62"/>
      <c r="AD4725" s="62"/>
      <c r="AE4725" s="62"/>
      <c r="AF4725" s="62"/>
      <c r="AG4725" s="62"/>
      <c r="AH4725" s="62"/>
    </row>
    <row r="4726" spans="14:34">
      <c r="N4726" s="415"/>
      <c r="O4726" s="417"/>
      <c r="P4726" s="415"/>
      <c r="Q4726" s="418"/>
      <c r="R4726" s="62"/>
      <c r="S4726" s="62"/>
      <c r="T4726" s="62"/>
      <c r="U4726" s="62"/>
      <c r="V4726" s="417"/>
      <c r="W4726" s="62"/>
      <c r="X4726" s="415"/>
      <c r="Y4726" s="417"/>
      <c r="Z4726" s="415"/>
      <c r="AA4726" s="417"/>
      <c r="AB4726" s="62"/>
      <c r="AC4726" s="62"/>
      <c r="AD4726" s="62"/>
      <c r="AE4726" s="62"/>
      <c r="AF4726" s="62"/>
      <c r="AG4726" s="62"/>
      <c r="AH4726" s="62"/>
    </row>
    <row r="4727" spans="14:34">
      <c r="N4727" s="415"/>
      <c r="O4727" s="417"/>
      <c r="P4727" s="415"/>
      <c r="Q4727" s="418"/>
      <c r="R4727" s="62"/>
      <c r="S4727" s="62"/>
      <c r="T4727" s="62"/>
      <c r="U4727" s="62"/>
      <c r="V4727" s="417"/>
      <c r="W4727" s="62"/>
      <c r="X4727" s="415"/>
      <c r="Y4727" s="417"/>
      <c r="Z4727" s="415"/>
      <c r="AA4727" s="417"/>
      <c r="AB4727" s="62"/>
      <c r="AC4727" s="62"/>
      <c r="AD4727" s="62"/>
      <c r="AE4727" s="62"/>
      <c r="AF4727" s="62"/>
      <c r="AG4727" s="62"/>
      <c r="AH4727" s="62"/>
    </row>
    <row r="4728" spans="14:34">
      <c r="N4728" s="415"/>
      <c r="O4728" s="417"/>
      <c r="P4728" s="415"/>
      <c r="Q4728" s="418"/>
      <c r="R4728" s="62"/>
      <c r="S4728" s="62"/>
      <c r="T4728" s="62"/>
      <c r="U4728" s="62"/>
      <c r="V4728" s="417"/>
      <c r="W4728" s="62"/>
      <c r="X4728" s="415"/>
      <c r="Y4728" s="417"/>
      <c r="Z4728" s="415"/>
      <c r="AA4728" s="417"/>
      <c r="AB4728" s="62"/>
      <c r="AC4728" s="62"/>
      <c r="AD4728" s="62"/>
      <c r="AE4728" s="62"/>
      <c r="AF4728" s="62"/>
      <c r="AG4728" s="62"/>
      <c r="AH4728" s="62"/>
    </row>
    <row r="4729" spans="14:34">
      <c r="N4729" s="415"/>
      <c r="O4729" s="417"/>
      <c r="P4729" s="415"/>
      <c r="Q4729" s="418"/>
      <c r="R4729" s="62"/>
      <c r="S4729" s="62"/>
      <c r="T4729" s="62"/>
      <c r="U4729" s="62"/>
      <c r="V4729" s="417"/>
      <c r="W4729" s="62"/>
      <c r="X4729" s="415"/>
      <c r="Y4729" s="417"/>
      <c r="Z4729" s="415"/>
      <c r="AA4729" s="417"/>
      <c r="AB4729" s="62"/>
      <c r="AC4729" s="62"/>
      <c r="AD4729" s="62"/>
      <c r="AE4729" s="62"/>
      <c r="AF4729" s="62"/>
      <c r="AG4729" s="62"/>
      <c r="AH4729" s="62"/>
    </row>
    <row r="4730" spans="14:34">
      <c r="N4730" s="415"/>
      <c r="O4730" s="417"/>
      <c r="P4730" s="415"/>
      <c r="Q4730" s="418"/>
      <c r="R4730" s="62"/>
      <c r="S4730" s="62"/>
      <c r="T4730" s="62"/>
      <c r="U4730" s="62"/>
      <c r="V4730" s="417"/>
      <c r="W4730" s="62"/>
      <c r="X4730" s="415"/>
      <c r="Y4730" s="417"/>
      <c r="Z4730" s="415"/>
      <c r="AA4730" s="417"/>
      <c r="AB4730" s="62"/>
      <c r="AC4730" s="62"/>
      <c r="AD4730" s="62"/>
      <c r="AE4730" s="62"/>
      <c r="AF4730" s="62"/>
      <c r="AG4730" s="62"/>
      <c r="AH4730" s="62"/>
    </row>
    <row r="4731" spans="14:34">
      <c r="N4731" s="415"/>
      <c r="O4731" s="417"/>
      <c r="P4731" s="415"/>
      <c r="Q4731" s="418"/>
      <c r="R4731" s="62"/>
      <c r="S4731" s="62"/>
      <c r="T4731" s="62"/>
      <c r="U4731" s="62"/>
      <c r="V4731" s="417"/>
      <c r="W4731" s="62"/>
      <c r="X4731" s="415"/>
      <c r="Y4731" s="417"/>
      <c r="Z4731" s="415"/>
      <c r="AA4731" s="417"/>
      <c r="AB4731" s="62"/>
      <c r="AC4731" s="62"/>
      <c r="AD4731" s="62"/>
      <c r="AE4731" s="62"/>
      <c r="AF4731" s="62"/>
      <c r="AG4731" s="62"/>
      <c r="AH4731" s="62"/>
    </row>
    <row r="4732" spans="14:34">
      <c r="N4732" s="415"/>
      <c r="O4732" s="417"/>
      <c r="P4732" s="415"/>
      <c r="Q4732" s="418"/>
      <c r="R4732" s="62"/>
      <c r="S4732" s="62"/>
      <c r="T4732" s="62"/>
      <c r="U4732" s="62"/>
      <c r="V4732" s="417"/>
      <c r="W4732" s="62"/>
      <c r="X4732" s="415"/>
      <c r="Y4732" s="417"/>
      <c r="Z4732" s="415"/>
      <c r="AA4732" s="417"/>
      <c r="AB4732" s="62"/>
      <c r="AC4732" s="62"/>
      <c r="AD4732" s="62"/>
      <c r="AE4732" s="62"/>
      <c r="AF4732" s="62"/>
      <c r="AG4732" s="62"/>
      <c r="AH4732" s="62"/>
    </row>
    <row r="4733" spans="14:34">
      <c r="N4733" s="415"/>
      <c r="O4733" s="417"/>
      <c r="P4733" s="415"/>
      <c r="Q4733" s="418"/>
      <c r="R4733" s="62"/>
      <c r="S4733" s="62"/>
      <c r="T4733" s="62"/>
      <c r="U4733" s="62"/>
      <c r="V4733" s="417"/>
      <c r="W4733" s="62"/>
      <c r="X4733" s="415"/>
      <c r="Y4733" s="417"/>
      <c r="Z4733" s="415"/>
      <c r="AA4733" s="417"/>
      <c r="AB4733" s="62"/>
      <c r="AC4733" s="62"/>
      <c r="AD4733" s="62"/>
      <c r="AE4733" s="62"/>
      <c r="AF4733" s="62"/>
      <c r="AG4733" s="62"/>
      <c r="AH4733" s="62"/>
    </row>
    <row r="4734" spans="14:34">
      <c r="N4734" s="415"/>
      <c r="O4734" s="417"/>
      <c r="P4734" s="415"/>
      <c r="Q4734" s="418"/>
      <c r="R4734" s="62"/>
      <c r="S4734" s="62"/>
      <c r="T4734" s="62"/>
      <c r="U4734" s="62"/>
      <c r="V4734" s="417"/>
      <c r="W4734" s="62"/>
      <c r="X4734" s="415"/>
      <c r="Y4734" s="417"/>
      <c r="Z4734" s="415"/>
      <c r="AA4734" s="417"/>
      <c r="AB4734" s="62"/>
      <c r="AC4734" s="62"/>
      <c r="AD4734" s="62"/>
      <c r="AE4734" s="62"/>
      <c r="AF4734" s="62"/>
      <c r="AG4734" s="62"/>
      <c r="AH4734" s="62"/>
    </row>
    <row r="4735" spans="14:34">
      <c r="N4735" s="415"/>
      <c r="O4735" s="417"/>
      <c r="P4735" s="415"/>
      <c r="Q4735" s="418"/>
      <c r="R4735" s="62"/>
      <c r="S4735" s="62"/>
      <c r="T4735" s="62"/>
      <c r="U4735" s="62"/>
      <c r="V4735" s="417"/>
      <c r="W4735" s="62"/>
      <c r="X4735" s="415"/>
      <c r="Y4735" s="417"/>
      <c r="Z4735" s="415"/>
      <c r="AA4735" s="417"/>
      <c r="AB4735" s="62"/>
      <c r="AC4735" s="62"/>
      <c r="AD4735" s="62"/>
      <c r="AE4735" s="62"/>
      <c r="AF4735" s="62"/>
      <c r="AG4735" s="62"/>
      <c r="AH4735" s="62"/>
    </row>
    <row r="4736" spans="14:34">
      <c r="N4736" s="415"/>
      <c r="O4736" s="417"/>
      <c r="P4736" s="415"/>
      <c r="Q4736" s="418"/>
      <c r="R4736" s="62"/>
      <c r="S4736" s="62"/>
      <c r="T4736" s="62"/>
      <c r="U4736" s="62"/>
      <c r="V4736" s="417"/>
      <c r="W4736" s="62"/>
      <c r="X4736" s="415"/>
      <c r="Y4736" s="417"/>
      <c r="Z4736" s="415"/>
      <c r="AA4736" s="417"/>
      <c r="AB4736" s="62"/>
      <c r="AC4736" s="62"/>
      <c r="AD4736" s="62"/>
      <c r="AE4736" s="62"/>
      <c r="AF4736" s="62"/>
      <c r="AG4736" s="62"/>
      <c r="AH4736" s="62"/>
    </row>
    <row r="4737" spans="14:34">
      <c r="N4737" s="415"/>
      <c r="O4737" s="417"/>
      <c r="P4737" s="415"/>
      <c r="Q4737" s="418"/>
      <c r="R4737" s="62"/>
      <c r="S4737" s="62"/>
      <c r="T4737" s="62"/>
      <c r="U4737" s="62"/>
      <c r="V4737" s="417"/>
      <c r="W4737" s="62"/>
      <c r="X4737" s="415"/>
      <c r="Y4737" s="417"/>
      <c r="Z4737" s="415"/>
      <c r="AA4737" s="417"/>
      <c r="AB4737" s="62"/>
      <c r="AC4737" s="62"/>
      <c r="AD4737" s="62"/>
      <c r="AE4737" s="62"/>
      <c r="AF4737" s="62"/>
      <c r="AG4737" s="62"/>
      <c r="AH4737" s="62"/>
    </row>
    <row r="4738" spans="14:34">
      <c r="N4738" s="415"/>
      <c r="O4738" s="417"/>
      <c r="P4738" s="415"/>
      <c r="Q4738" s="418"/>
      <c r="R4738" s="62"/>
      <c r="S4738" s="62"/>
      <c r="T4738" s="62"/>
      <c r="U4738" s="62"/>
      <c r="V4738" s="417"/>
      <c r="W4738" s="62"/>
      <c r="X4738" s="415"/>
      <c r="Y4738" s="417"/>
      <c r="Z4738" s="415"/>
      <c r="AA4738" s="417"/>
      <c r="AB4738" s="62"/>
      <c r="AC4738" s="62"/>
      <c r="AD4738" s="62"/>
      <c r="AE4738" s="62"/>
      <c r="AF4738" s="62"/>
      <c r="AG4738" s="62"/>
      <c r="AH4738" s="62"/>
    </row>
    <row r="4739" spans="14:34">
      <c r="N4739" s="415"/>
      <c r="O4739" s="417"/>
      <c r="P4739" s="415"/>
      <c r="Q4739" s="418"/>
      <c r="R4739" s="62"/>
      <c r="S4739" s="62"/>
      <c r="T4739" s="62"/>
      <c r="U4739" s="62"/>
      <c r="V4739" s="417"/>
      <c r="W4739" s="62"/>
      <c r="X4739" s="415"/>
      <c r="Y4739" s="417"/>
      <c r="Z4739" s="415"/>
      <c r="AA4739" s="417"/>
      <c r="AB4739" s="62"/>
      <c r="AC4739" s="62"/>
      <c r="AD4739" s="62"/>
      <c r="AE4739" s="62"/>
      <c r="AF4739" s="62"/>
      <c r="AG4739" s="62"/>
      <c r="AH4739" s="62"/>
    </row>
    <row r="4740" spans="14:34">
      <c r="N4740" s="415"/>
      <c r="O4740" s="417"/>
      <c r="P4740" s="415"/>
      <c r="Q4740" s="418"/>
      <c r="R4740" s="62"/>
      <c r="S4740" s="62"/>
      <c r="T4740" s="62"/>
      <c r="U4740" s="62"/>
      <c r="V4740" s="417"/>
      <c r="W4740" s="62"/>
      <c r="X4740" s="415"/>
      <c r="Y4740" s="417"/>
      <c r="Z4740" s="415"/>
      <c r="AA4740" s="417"/>
      <c r="AB4740" s="62"/>
      <c r="AC4740" s="62"/>
      <c r="AD4740" s="62"/>
      <c r="AE4740" s="62"/>
      <c r="AF4740" s="62"/>
      <c r="AG4740" s="62"/>
      <c r="AH4740" s="62"/>
    </row>
    <row r="4741" spans="14:34">
      <c r="N4741" s="415"/>
      <c r="O4741" s="417"/>
      <c r="P4741" s="415"/>
      <c r="Q4741" s="418"/>
      <c r="R4741" s="62"/>
      <c r="S4741" s="62"/>
      <c r="T4741" s="62"/>
      <c r="U4741" s="62"/>
      <c r="V4741" s="417"/>
      <c r="W4741" s="62"/>
      <c r="X4741" s="415"/>
      <c r="Y4741" s="417"/>
      <c r="Z4741" s="415"/>
      <c r="AA4741" s="417"/>
      <c r="AB4741" s="62"/>
      <c r="AC4741" s="62"/>
      <c r="AD4741" s="62"/>
      <c r="AE4741" s="62"/>
      <c r="AF4741" s="62"/>
      <c r="AG4741" s="62"/>
      <c r="AH4741" s="62"/>
    </row>
    <row r="4742" spans="14:34">
      <c r="N4742" s="415"/>
      <c r="O4742" s="417"/>
      <c r="P4742" s="415"/>
      <c r="Q4742" s="418"/>
      <c r="R4742" s="62"/>
      <c r="S4742" s="62"/>
      <c r="T4742" s="62"/>
      <c r="U4742" s="62"/>
      <c r="V4742" s="417"/>
      <c r="W4742" s="62"/>
      <c r="X4742" s="415"/>
      <c r="Y4742" s="417"/>
      <c r="Z4742" s="415"/>
      <c r="AA4742" s="417"/>
      <c r="AB4742" s="62"/>
      <c r="AC4742" s="62"/>
      <c r="AD4742" s="62"/>
      <c r="AE4742" s="62"/>
      <c r="AF4742" s="62"/>
      <c r="AG4742" s="62"/>
      <c r="AH4742" s="62"/>
    </row>
    <row r="4743" spans="14:34">
      <c r="N4743" s="415"/>
      <c r="O4743" s="417"/>
      <c r="P4743" s="415"/>
      <c r="Q4743" s="418"/>
      <c r="R4743" s="62"/>
      <c r="S4743" s="62"/>
      <c r="T4743" s="62"/>
      <c r="U4743" s="62"/>
      <c r="V4743" s="417"/>
      <c r="W4743" s="62"/>
      <c r="X4743" s="415"/>
      <c r="Y4743" s="417"/>
      <c r="Z4743" s="415"/>
      <c r="AA4743" s="417"/>
      <c r="AB4743" s="62"/>
      <c r="AC4743" s="62"/>
      <c r="AD4743" s="62"/>
      <c r="AE4743" s="62"/>
      <c r="AF4743" s="62"/>
      <c r="AG4743" s="62"/>
      <c r="AH4743" s="62"/>
    </row>
    <row r="4744" spans="14:34">
      <c r="N4744" s="415"/>
      <c r="O4744" s="417"/>
      <c r="P4744" s="415"/>
      <c r="Q4744" s="418"/>
      <c r="R4744" s="62"/>
      <c r="S4744" s="62"/>
      <c r="T4744" s="62"/>
      <c r="U4744" s="62"/>
      <c r="V4744" s="417"/>
      <c r="W4744" s="62"/>
      <c r="X4744" s="415"/>
      <c r="Y4744" s="417"/>
      <c r="Z4744" s="415"/>
      <c r="AA4744" s="417"/>
      <c r="AB4744" s="62"/>
      <c r="AC4744" s="62"/>
      <c r="AD4744" s="62"/>
      <c r="AE4744" s="62"/>
      <c r="AF4744" s="62"/>
      <c r="AG4744" s="62"/>
      <c r="AH4744" s="62"/>
    </row>
    <row r="4745" spans="14:34">
      <c r="N4745" s="415"/>
      <c r="O4745" s="417"/>
      <c r="P4745" s="415"/>
      <c r="Q4745" s="418"/>
      <c r="R4745" s="62"/>
      <c r="S4745" s="62"/>
      <c r="T4745" s="62"/>
      <c r="U4745" s="62"/>
      <c r="V4745" s="417"/>
      <c r="W4745" s="62"/>
      <c r="X4745" s="415"/>
      <c r="Y4745" s="417"/>
      <c r="Z4745" s="415"/>
      <c r="AA4745" s="417"/>
      <c r="AB4745" s="62"/>
      <c r="AC4745" s="62"/>
      <c r="AD4745" s="62"/>
      <c r="AE4745" s="62"/>
      <c r="AF4745" s="62"/>
      <c r="AG4745" s="62"/>
      <c r="AH4745" s="62"/>
    </row>
    <row r="4746" spans="14:34">
      <c r="N4746" s="415"/>
      <c r="O4746" s="417"/>
      <c r="P4746" s="415"/>
      <c r="Q4746" s="418"/>
      <c r="R4746" s="62"/>
      <c r="S4746" s="62"/>
      <c r="T4746" s="62"/>
      <c r="U4746" s="62"/>
      <c r="V4746" s="417"/>
      <c r="W4746" s="62"/>
      <c r="X4746" s="415"/>
      <c r="Y4746" s="417"/>
      <c r="Z4746" s="415"/>
      <c r="AA4746" s="417"/>
      <c r="AB4746" s="62"/>
      <c r="AC4746" s="62"/>
      <c r="AD4746" s="62"/>
      <c r="AE4746" s="62"/>
      <c r="AF4746" s="62"/>
      <c r="AG4746" s="62"/>
      <c r="AH4746" s="62"/>
    </row>
    <row r="4747" spans="14:34">
      <c r="N4747" s="415"/>
      <c r="O4747" s="417"/>
      <c r="P4747" s="415"/>
      <c r="Q4747" s="418"/>
      <c r="R4747" s="62"/>
      <c r="S4747" s="62"/>
      <c r="T4747" s="62"/>
      <c r="U4747" s="62"/>
      <c r="V4747" s="417"/>
      <c r="W4747" s="62"/>
      <c r="X4747" s="415"/>
      <c r="Y4747" s="417"/>
      <c r="Z4747" s="415"/>
      <c r="AA4747" s="417"/>
      <c r="AB4747" s="62"/>
      <c r="AC4747" s="62"/>
      <c r="AD4747" s="62"/>
      <c r="AE4747" s="62"/>
      <c r="AF4747" s="62"/>
      <c r="AG4747" s="62"/>
      <c r="AH4747" s="62"/>
    </row>
    <row r="4748" spans="14:34">
      <c r="N4748" s="415"/>
      <c r="O4748" s="417"/>
      <c r="P4748" s="415"/>
      <c r="Q4748" s="418"/>
      <c r="R4748" s="62"/>
      <c r="S4748" s="62"/>
      <c r="T4748" s="62"/>
      <c r="U4748" s="62"/>
      <c r="V4748" s="417"/>
      <c r="W4748" s="62"/>
      <c r="X4748" s="415"/>
      <c r="Y4748" s="417"/>
      <c r="Z4748" s="415"/>
      <c r="AA4748" s="417"/>
      <c r="AB4748" s="62"/>
      <c r="AC4748" s="62"/>
      <c r="AD4748" s="62"/>
      <c r="AE4748" s="62"/>
      <c r="AF4748" s="62"/>
      <c r="AG4748" s="62"/>
      <c r="AH4748" s="62"/>
    </row>
    <row r="4749" spans="14:34">
      <c r="N4749" s="415"/>
      <c r="O4749" s="417"/>
      <c r="P4749" s="415"/>
      <c r="Q4749" s="418"/>
      <c r="R4749" s="62"/>
      <c r="S4749" s="62"/>
      <c r="T4749" s="62"/>
      <c r="U4749" s="62"/>
      <c r="V4749" s="417"/>
      <c r="W4749" s="62"/>
      <c r="X4749" s="415"/>
      <c r="Y4749" s="417"/>
      <c r="Z4749" s="415"/>
      <c r="AA4749" s="417"/>
      <c r="AB4749" s="62"/>
      <c r="AC4749" s="62"/>
      <c r="AD4749" s="62"/>
      <c r="AE4749" s="62"/>
      <c r="AF4749" s="62"/>
      <c r="AG4749" s="62"/>
      <c r="AH4749" s="62"/>
    </row>
    <row r="4750" spans="14:34">
      <c r="N4750" s="415"/>
      <c r="O4750" s="417"/>
      <c r="P4750" s="415"/>
      <c r="Q4750" s="418"/>
      <c r="R4750" s="62"/>
      <c r="S4750" s="62"/>
      <c r="T4750" s="62"/>
      <c r="U4750" s="62"/>
      <c r="V4750" s="417"/>
      <c r="W4750" s="62"/>
      <c r="X4750" s="415"/>
      <c r="Y4750" s="417"/>
      <c r="Z4750" s="415"/>
      <c r="AA4750" s="417"/>
      <c r="AB4750" s="62"/>
      <c r="AC4750" s="62"/>
      <c r="AD4750" s="62"/>
      <c r="AE4750" s="62"/>
      <c r="AF4750" s="62"/>
      <c r="AG4750" s="62"/>
      <c r="AH4750" s="62"/>
    </row>
    <row r="4751" spans="14:34">
      <c r="N4751" s="415"/>
      <c r="O4751" s="417"/>
      <c r="P4751" s="415"/>
      <c r="Q4751" s="418"/>
      <c r="R4751" s="62"/>
      <c r="S4751" s="62"/>
      <c r="T4751" s="62"/>
      <c r="U4751" s="62"/>
      <c r="V4751" s="417"/>
      <c r="W4751" s="62"/>
      <c r="X4751" s="415"/>
      <c r="Y4751" s="417"/>
      <c r="Z4751" s="415"/>
      <c r="AA4751" s="417"/>
      <c r="AB4751" s="62"/>
      <c r="AC4751" s="62"/>
      <c r="AD4751" s="62"/>
      <c r="AE4751" s="62"/>
      <c r="AF4751" s="62"/>
      <c r="AG4751" s="62"/>
      <c r="AH4751" s="62"/>
    </row>
    <row r="4752" spans="14:34">
      <c r="N4752" s="415"/>
      <c r="O4752" s="417"/>
      <c r="P4752" s="415"/>
      <c r="Q4752" s="418"/>
      <c r="R4752" s="62"/>
      <c r="S4752" s="62"/>
      <c r="T4752" s="62"/>
      <c r="U4752" s="62"/>
      <c r="V4752" s="417"/>
      <c r="W4752" s="62"/>
      <c r="X4752" s="415"/>
      <c r="Y4752" s="417"/>
      <c r="Z4752" s="415"/>
      <c r="AA4752" s="417"/>
      <c r="AB4752" s="62"/>
      <c r="AC4752" s="62"/>
      <c r="AD4752" s="62"/>
      <c r="AE4752" s="62"/>
      <c r="AF4752" s="62"/>
      <c r="AG4752" s="62"/>
      <c r="AH4752" s="62"/>
    </row>
    <row r="4753" spans="14:34">
      <c r="N4753" s="415"/>
      <c r="O4753" s="417"/>
      <c r="P4753" s="415"/>
      <c r="Q4753" s="418"/>
      <c r="R4753" s="62"/>
      <c r="S4753" s="62"/>
      <c r="T4753" s="62"/>
      <c r="U4753" s="62"/>
      <c r="V4753" s="417"/>
      <c r="W4753" s="62"/>
      <c r="X4753" s="415"/>
      <c r="Y4753" s="417"/>
      <c r="Z4753" s="415"/>
      <c r="AA4753" s="417"/>
      <c r="AB4753" s="62"/>
      <c r="AC4753" s="62"/>
      <c r="AD4753" s="62"/>
      <c r="AE4753" s="62"/>
      <c r="AF4753" s="62"/>
      <c r="AG4753" s="62"/>
      <c r="AH4753" s="62"/>
    </row>
    <row r="4754" spans="14:34">
      <c r="N4754" s="415"/>
      <c r="O4754" s="417"/>
      <c r="P4754" s="415"/>
      <c r="Q4754" s="418"/>
      <c r="R4754" s="62"/>
      <c r="S4754" s="62"/>
      <c r="T4754" s="62"/>
      <c r="U4754" s="62"/>
      <c r="V4754" s="417"/>
      <c r="W4754" s="62"/>
      <c r="X4754" s="415"/>
      <c r="Y4754" s="417"/>
      <c r="Z4754" s="415"/>
      <c r="AA4754" s="417"/>
      <c r="AB4754" s="62"/>
      <c r="AC4754" s="62"/>
      <c r="AD4754" s="62"/>
      <c r="AE4754" s="62"/>
      <c r="AF4754" s="62"/>
      <c r="AG4754" s="62"/>
      <c r="AH4754" s="62"/>
    </row>
    <row r="4755" spans="14:34">
      <c r="N4755" s="415"/>
      <c r="O4755" s="417"/>
      <c r="P4755" s="415"/>
      <c r="Q4755" s="418"/>
      <c r="R4755" s="62"/>
      <c r="S4755" s="62"/>
      <c r="T4755" s="62"/>
      <c r="U4755" s="62"/>
      <c r="V4755" s="417"/>
      <c r="W4755" s="62"/>
      <c r="X4755" s="415"/>
      <c r="Y4755" s="417"/>
      <c r="Z4755" s="415"/>
      <c r="AA4755" s="417"/>
      <c r="AB4755" s="62"/>
      <c r="AC4755" s="62"/>
      <c r="AD4755" s="62"/>
      <c r="AE4755" s="62"/>
      <c r="AF4755" s="62"/>
      <c r="AG4755" s="62"/>
      <c r="AH4755" s="62"/>
    </row>
    <row r="4756" spans="14:34">
      <c r="N4756" s="415"/>
      <c r="O4756" s="417"/>
      <c r="P4756" s="415"/>
      <c r="Q4756" s="418"/>
      <c r="R4756" s="62"/>
      <c r="S4756" s="62"/>
      <c r="T4756" s="62"/>
      <c r="U4756" s="62"/>
      <c r="V4756" s="417"/>
      <c r="W4756" s="62"/>
      <c r="X4756" s="415"/>
      <c r="Y4756" s="417"/>
      <c r="Z4756" s="415"/>
      <c r="AA4756" s="417"/>
      <c r="AB4756" s="62"/>
      <c r="AC4756" s="62"/>
      <c r="AD4756" s="62"/>
      <c r="AE4756" s="62"/>
      <c r="AF4756" s="62"/>
      <c r="AG4756" s="62"/>
      <c r="AH4756" s="62"/>
    </row>
    <row r="4757" spans="14:34">
      <c r="N4757" s="415"/>
      <c r="O4757" s="417"/>
      <c r="P4757" s="415"/>
      <c r="Q4757" s="418"/>
      <c r="R4757" s="62"/>
      <c r="S4757" s="62"/>
      <c r="T4757" s="62"/>
      <c r="U4757" s="62"/>
      <c r="V4757" s="417"/>
      <c r="W4757" s="62"/>
      <c r="X4757" s="415"/>
      <c r="Y4757" s="417"/>
      <c r="Z4757" s="415"/>
      <c r="AA4757" s="417"/>
      <c r="AB4757" s="62"/>
      <c r="AC4757" s="62"/>
      <c r="AD4757" s="62"/>
      <c r="AE4757" s="62"/>
      <c r="AF4757" s="62"/>
      <c r="AG4757" s="62"/>
      <c r="AH4757" s="62"/>
    </row>
    <row r="4758" spans="14:34">
      <c r="N4758" s="415"/>
      <c r="O4758" s="417"/>
      <c r="P4758" s="415"/>
      <c r="Q4758" s="418"/>
      <c r="R4758" s="62"/>
      <c r="S4758" s="62"/>
      <c r="T4758" s="62"/>
      <c r="U4758" s="62"/>
      <c r="V4758" s="417"/>
      <c r="W4758" s="62"/>
      <c r="X4758" s="415"/>
      <c r="Y4758" s="417"/>
      <c r="Z4758" s="415"/>
      <c r="AA4758" s="417"/>
      <c r="AB4758" s="62"/>
      <c r="AC4758" s="62"/>
      <c r="AD4758" s="62"/>
      <c r="AE4758" s="62"/>
      <c r="AF4758" s="62"/>
      <c r="AG4758" s="62"/>
      <c r="AH4758" s="62"/>
    </row>
    <row r="4759" spans="14:34">
      <c r="N4759" s="415"/>
      <c r="O4759" s="417"/>
      <c r="P4759" s="415"/>
      <c r="Q4759" s="418"/>
      <c r="R4759" s="62"/>
      <c r="S4759" s="62"/>
      <c r="T4759" s="62"/>
      <c r="U4759" s="62"/>
      <c r="V4759" s="417"/>
      <c r="W4759" s="62"/>
      <c r="X4759" s="415"/>
      <c r="Y4759" s="417"/>
      <c r="Z4759" s="415"/>
      <c r="AA4759" s="417"/>
      <c r="AB4759" s="62"/>
      <c r="AC4759" s="62"/>
      <c r="AD4759" s="62"/>
      <c r="AE4759" s="62"/>
      <c r="AF4759" s="62"/>
      <c r="AG4759" s="62"/>
      <c r="AH4759" s="62"/>
    </row>
    <row r="4760" spans="14:34">
      <c r="N4760" s="415"/>
      <c r="O4760" s="417"/>
      <c r="P4760" s="415"/>
      <c r="Q4760" s="418"/>
      <c r="R4760" s="62"/>
      <c r="S4760" s="62"/>
      <c r="T4760" s="62"/>
      <c r="U4760" s="62"/>
      <c r="V4760" s="417"/>
      <c r="W4760" s="62"/>
      <c r="X4760" s="415"/>
      <c r="Y4760" s="417"/>
      <c r="Z4760" s="415"/>
      <c r="AA4760" s="417"/>
      <c r="AB4760" s="62"/>
      <c r="AC4760" s="62"/>
      <c r="AD4760" s="62"/>
      <c r="AE4760" s="62"/>
      <c r="AF4760" s="62"/>
      <c r="AG4760" s="62"/>
      <c r="AH4760" s="62"/>
    </row>
    <row r="4761" spans="14:34">
      <c r="N4761" s="415"/>
      <c r="O4761" s="417"/>
      <c r="P4761" s="415"/>
      <c r="Q4761" s="418"/>
      <c r="R4761" s="62"/>
      <c r="S4761" s="62"/>
      <c r="T4761" s="62"/>
      <c r="U4761" s="62"/>
      <c r="V4761" s="417"/>
      <c r="W4761" s="62"/>
      <c r="X4761" s="415"/>
      <c r="Y4761" s="417"/>
      <c r="Z4761" s="415"/>
      <c r="AA4761" s="417"/>
      <c r="AB4761" s="62"/>
      <c r="AC4761" s="62"/>
      <c r="AD4761" s="62"/>
      <c r="AE4761" s="62"/>
      <c r="AF4761" s="62"/>
      <c r="AG4761" s="62"/>
      <c r="AH4761" s="62"/>
    </row>
    <row r="4762" spans="14:34">
      <c r="N4762" s="415"/>
      <c r="O4762" s="417"/>
      <c r="P4762" s="415"/>
      <c r="Q4762" s="418"/>
      <c r="R4762" s="62"/>
      <c r="S4762" s="62"/>
      <c r="T4762" s="62"/>
      <c r="U4762" s="62"/>
      <c r="V4762" s="417"/>
      <c r="W4762" s="62"/>
      <c r="X4762" s="415"/>
      <c r="Y4762" s="417"/>
      <c r="Z4762" s="415"/>
      <c r="AA4762" s="417"/>
      <c r="AB4762" s="62"/>
      <c r="AC4762" s="62"/>
      <c r="AD4762" s="62"/>
      <c r="AE4762" s="62"/>
      <c r="AF4762" s="62"/>
      <c r="AG4762" s="62"/>
      <c r="AH4762" s="62"/>
    </row>
    <row r="4763" spans="14:34">
      <c r="N4763" s="415"/>
      <c r="O4763" s="417"/>
      <c r="P4763" s="415"/>
      <c r="Q4763" s="418"/>
      <c r="R4763" s="62"/>
      <c r="S4763" s="62"/>
      <c r="T4763" s="62"/>
      <c r="U4763" s="62"/>
      <c r="V4763" s="417"/>
      <c r="W4763" s="62"/>
      <c r="X4763" s="415"/>
      <c r="Y4763" s="417"/>
      <c r="Z4763" s="415"/>
      <c r="AA4763" s="417"/>
      <c r="AB4763" s="62"/>
      <c r="AC4763" s="62"/>
      <c r="AD4763" s="62"/>
      <c r="AE4763" s="62"/>
      <c r="AF4763" s="62"/>
      <c r="AG4763" s="62"/>
      <c r="AH4763" s="62"/>
    </row>
    <row r="4764" spans="14:34">
      <c r="N4764" s="415"/>
      <c r="O4764" s="417"/>
      <c r="P4764" s="415"/>
      <c r="Q4764" s="418"/>
      <c r="R4764" s="62"/>
      <c r="S4764" s="62"/>
      <c r="T4764" s="62"/>
      <c r="U4764" s="62"/>
      <c r="V4764" s="417"/>
      <c r="W4764" s="62"/>
      <c r="X4764" s="415"/>
      <c r="Y4764" s="417"/>
      <c r="Z4764" s="415"/>
      <c r="AA4764" s="417"/>
      <c r="AB4764" s="62"/>
      <c r="AC4764" s="62"/>
      <c r="AD4764" s="62"/>
      <c r="AE4764" s="62"/>
      <c r="AF4764" s="62"/>
      <c r="AG4764" s="62"/>
      <c r="AH4764" s="62"/>
    </row>
    <row r="4765" spans="14:34">
      <c r="N4765" s="415"/>
      <c r="O4765" s="417"/>
      <c r="P4765" s="415"/>
      <c r="Q4765" s="418"/>
      <c r="R4765" s="62"/>
      <c r="S4765" s="62"/>
      <c r="T4765" s="62"/>
      <c r="U4765" s="62"/>
      <c r="V4765" s="417"/>
      <c r="W4765" s="62"/>
      <c r="X4765" s="415"/>
      <c r="Y4765" s="417"/>
      <c r="Z4765" s="415"/>
      <c r="AA4765" s="417"/>
      <c r="AB4765" s="62"/>
      <c r="AC4765" s="62"/>
      <c r="AD4765" s="62"/>
      <c r="AE4765" s="62"/>
      <c r="AF4765" s="62"/>
      <c r="AG4765" s="62"/>
      <c r="AH4765" s="62"/>
    </row>
    <row r="4766" spans="14:34">
      <c r="N4766" s="415"/>
      <c r="O4766" s="417"/>
      <c r="P4766" s="415"/>
      <c r="Q4766" s="418"/>
      <c r="R4766" s="62"/>
      <c r="S4766" s="62"/>
      <c r="T4766" s="62"/>
      <c r="U4766" s="62"/>
      <c r="V4766" s="417"/>
      <c r="W4766" s="62"/>
      <c r="X4766" s="415"/>
      <c r="Y4766" s="417"/>
      <c r="Z4766" s="415"/>
      <c r="AA4766" s="417"/>
      <c r="AB4766" s="62"/>
      <c r="AC4766" s="62"/>
      <c r="AD4766" s="62"/>
      <c r="AE4766" s="62"/>
      <c r="AF4766" s="62"/>
      <c r="AG4766" s="62"/>
      <c r="AH4766" s="62"/>
    </row>
    <row r="4767" spans="14:34">
      <c r="N4767" s="415"/>
      <c r="O4767" s="417"/>
      <c r="P4767" s="415"/>
      <c r="Q4767" s="418"/>
      <c r="R4767" s="62"/>
      <c r="S4767" s="62"/>
      <c r="T4767" s="62"/>
      <c r="U4767" s="62"/>
      <c r="V4767" s="417"/>
      <c r="W4767" s="62"/>
      <c r="X4767" s="415"/>
      <c r="Y4767" s="417"/>
      <c r="Z4767" s="415"/>
      <c r="AA4767" s="417"/>
      <c r="AB4767" s="62"/>
      <c r="AC4767" s="62"/>
      <c r="AD4767" s="62"/>
      <c r="AE4767" s="62"/>
      <c r="AF4767" s="62"/>
      <c r="AG4767" s="62"/>
      <c r="AH4767" s="62"/>
    </row>
    <row r="4768" spans="14:34">
      <c r="N4768" s="415"/>
      <c r="O4768" s="417"/>
      <c r="P4768" s="415"/>
      <c r="Q4768" s="418"/>
      <c r="R4768" s="62"/>
      <c r="S4768" s="62"/>
      <c r="T4768" s="62"/>
      <c r="U4768" s="62"/>
      <c r="V4768" s="417"/>
      <c r="W4768" s="62"/>
      <c r="X4768" s="415"/>
      <c r="Y4768" s="417"/>
      <c r="Z4768" s="415"/>
      <c r="AA4768" s="417"/>
      <c r="AB4768" s="62"/>
      <c r="AC4768" s="62"/>
      <c r="AD4768" s="62"/>
      <c r="AE4768" s="62"/>
      <c r="AF4768" s="62"/>
      <c r="AG4768" s="62"/>
      <c r="AH4768" s="62"/>
    </row>
    <row r="4769" spans="14:34">
      <c r="N4769" s="415"/>
      <c r="O4769" s="417"/>
      <c r="P4769" s="415"/>
      <c r="Q4769" s="418"/>
      <c r="R4769" s="62"/>
      <c r="S4769" s="62"/>
      <c r="T4769" s="62"/>
      <c r="U4769" s="62"/>
      <c r="V4769" s="417"/>
      <c r="W4769" s="62"/>
      <c r="X4769" s="415"/>
      <c r="Y4769" s="417"/>
      <c r="Z4769" s="415"/>
      <c r="AA4769" s="417"/>
      <c r="AB4769" s="62"/>
      <c r="AC4769" s="62"/>
      <c r="AD4769" s="62"/>
      <c r="AE4769" s="62"/>
      <c r="AF4769" s="62"/>
      <c r="AG4769" s="62"/>
      <c r="AH4769" s="62"/>
    </row>
    <row r="4770" spans="14:34">
      <c r="N4770" s="415"/>
      <c r="O4770" s="417"/>
      <c r="P4770" s="415"/>
      <c r="Q4770" s="418"/>
      <c r="R4770" s="62"/>
      <c r="S4770" s="62"/>
      <c r="T4770" s="62"/>
      <c r="U4770" s="62"/>
      <c r="V4770" s="417"/>
      <c r="W4770" s="62"/>
      <c r="X4770" s="415"/>
      <c r="Y4770" s="417"/>
      <c r="Z4770" s="415"/>
      <c r="AA4770" s="417"/>
      <c r="AB4770" s="62"/>
      <c r="AC4770" s="62"/>
      <c r="AD4770" s="62"/>
      <c r="AE4770" s="62"/>
      <c r="AF4770" s="62"/>
      <c r="AG4770" s="62"/>
      <c r="AH4770" s="62"/>
    </row>
    <row r="4771" spans="14:34">
      <c r="N4771" s="415"/>
      <c r="O4771" s="417"/>
      <c r="P4771" s="415"/>
      <c r="Q4771" s="418"/>
      <c r="R4771" s="62"/>
      <c r="S4771" s="62"/>
      <c r="T4771" s="62"/>
      <c r="U4771" s="62"/>
      <c r="V4771" s="417"/>
      <c r="W4771" s="62"/>
      <c r="X4771" s="415"/>
      <c r="Y4771" s="417"/>
      <c r="Z4771" s="415"/>
      <c r="AA4771" s="417"/>
      <c r="AB4771" s="62"/>
      <c r="AC4771" s="62"/>
      <c r="AD4771" s="62"/>
      <c r="AE4771" s="62"/>
      <c r="AF4771" s="62"/>
      <c r="AG4771" s="62"/>
      <c r="AH4771" s="62"/>
    </row>
    <row r="4772" spans="14:34">
      <c r="N4772" s="415"/>
      <c r="O4772" s="417"/>
      <c r="P4772" s="415"/>
      <c r="Q4772" s="418"/>
      <c r="R4772" s="62"/>
      <c r="S4772" s="62"/>
      <c r="T4772" s="62"/>
      <c r="U4772" s="62"/>
      <c r="V4772" s="417"/>
      <c r="W4772" s="62"/>
      <c r="X4772" s="415"/>
      <c r="Y4772" s="417"/>
      <c r="Z4772" s="415"/>
      <c r="AA4772" s="417"/>
      <c r="AB4772" s="62"/>
      <c r="AC4772" s="62"/>
      <c r="AD4772" s="62"/>
      <c r="AE4772" s="62"/>
      <c r="AF4772" s="62"/>
      <c r="AG4772" s="62"/>
      <c r="AH4772" s="62"/>
    </row>
    <row r="4773" spans="14:34">
      <c r="N4773" s="415"/>
      <c r="O4773" s="417"/>
      <c r="P4773" s="415"/>
      <c r="Q4773" s="418"/>
      <c r="R4773" s="62"/>
      <c r="S4773" s="62"/>
      <c r="T4773" s="62"/>
      <c r="U4773" s="62"/>
      <c r="V4773" s="417"/>
      <c r="W4773" s="62"/>
      <c r="X4773" s="415"/>
      <c r="Y4773" s="417"/>
      <c r="Z4773" s="415"/>
      <c r="AA4773" s="417"/>
      <c r="AB4773" s="62"/>
      <c r="AC4773" s="62"/>
      <c r="AD4773" s="62"/>
      <c r="AE4773" s="62"/>
      <c r="AF4773" s="62"/>
      <c r="AG4773" s="62"/>
      <c r="AH4773" s="62"/>
    </row>
    <row r="4774" spans="14:34">
      <c r="N4774" s="415"/>
      <c r="O4774" s="417"/>
      <c r="P4774" s="415"/>
      <c r="Q4774" s="418"/>
      <c r="R4774" s="62"/>
      <c r="S4774" s="62"/>
      <c r="T4774" s="62"/>
      <c r="U4774" s="62"/>
      <c r="V4774" s="417"/>
      <c r="W4774" s="62"/>
      <c r="X4774" s="415"/>
      <c r="Y4774" s="417"/>
      <c r="Z4774" s="415"/>
      <c r="AA4774" s="417"/>
      <c r="AB4774" s="62"/>
      <c r="AC4774" s="62"/>
      <c r="AD4774" s="62"/>
      <c r="AE4774" s="62"/>
      <c r="AF4774" s="62"/>
      <c r="AG4774" s="62"/>
      <c r="AH4774" s="62"/>
    </row>
    <row r="4775" spans="14:34">
      <c r="N4775" s="415"/>
      <c r="O4775" s="417"/>
      <c r="P4775" s="415"/>
      <c r="Q4775" s="418"/>
      <c r="R4775" s="62"/>
      <c r="S4775" s="62"/>
      <c r="T4775" s="62"/>
      <c r="U4775" s="62"/>
      <c r="V4775" s="417"/>
      <c r="W4775" s="62"/>
      <c r="X4775" s="415"/>
      <c r="Y4775" s="417"/>
      <c r="Z4775" s="415"/>
      <c r="AA4775" s="417"/>
      <c r="AB4775" s="62"/>
      <c r="AC4775" s="62"/>
      <c r="AD4775" s="62"/>
      <c r="AE4775" s="62"/>
      <c r="AF4775" s="62"/>
      <c r="AG4775" s="62"/>
      <c r="AH4775" s="62"/>
    </row>
    <row r="4776" spans="14:34">
      <c r="N4776" s="415"/>
      <c r="O4776" s="417"/>
      <c r="P4776" s="415"/>
      <c r="Q4776" s="418"/>
      <c r="R4776" s="62"/>
      <c r="S4776" s="62"/>
      <c r="T4776" s="62"/>
      <c r="U4776" s="62"/>
      <c r="V4776" s="417"/>
      <c r="W4776" s="62"/>
      <c r="X4776" s="415"/>
      <c r="Y4776" s="417"/>
      <c r="Z4776" s="415"/>
      <c r="AA4776" s="417"/>
      <c r="AB4776" s="62"/>
      <c r="AC4776" s="62"/>
      <c r="AD4776" s="62"/>
      <c r="AE4776" s="62"/>
      <c r="AF4776" s="62"/>
      <c r="AG4776" s="62"/>
      <c r="AH4776" s="62"/>
    </row>
    <row r="4777" spans="14:34">
      <c r="N4777" s="415"/>
      <c r="O4777" s="417"/>
      <c r="P4777" s="415"/>
      <c r="Q4777" s="418"/>
      <c r="R4777" s="62"/>
      <c r="S4777" s="62"/>
      <c r="T4777" s="62"/>
      <c r="U4777" s="62"/>
      <c r="V4777" s="417"/>
      <c r="W4777" s="62"/>
      <c r="X4777" s="415"/>
      <c r="Y4777" s="417"/>
      <c r="Z4777" s="415"/>
      <c r="AA4777" s="417"/>
      <c r="AB4777" s="62"/>
      <c r="AC4777" s="62"/>
      <c r="AD4777" s="62"/>
      <c r="AE4777" s="62"/>
      <c r="AF4777" s="62"/>
      <c r="AG4777" s="62"/>
      <c r="AH4777" s="62"/>
    </row>
    <row r="4778" spans="14:34">
      <c r="N4778" s="415"/>
      <c r="O4778" s="417"/>
      <c r="P4778" s="415"/>
      <c r="Q4778" s="418"/>
      <c r="R4778" s="62"/>
      <c r="S4778" s="62"/>
      <c r="T4778" s="62"/>
      <c r="U4778" s="62"/>
      <c r="V4778" s="417"/>
      <c r="W4778" s="62"/>
      <c r="X4778" s="415"/>
      <c r="Y4778" s="417"/>
      <c r="Z4778" s="415"/>
      <c r="AA4778" s="417"/>
      <c r="AB4778" s="62"/>
      <c r="AC4778" s="62"/>
      <c r="AD4778" s="62"/>
      <c r="AE4778" s="62"/>
      <c r="AF4778" s="62"/>
      <c r="AG4778" s="62"/>
      <c r="AH4778" s="62"/>
    </row>
    <row r="4779" spans="14:34">
      <c r="N4779" s="415"/>
      <c r="O4779" s="417"/>
      <c r="P4779" s="415"/>
      <c r="Q4779" s="418"/>
      <c r="R4779" s="62"/>
      <c r="S4779" s="62"/>
      <c r="T4779" s="62"/>
      <c r="U4779" s="62"/>
      <c r="V4779" s="417"/>
      <c r="W4779" s="62"/>
      <c r="X4779" s="415"/>
      <c r="Y4779" s="417"/>
      <c r="Z4779" s="415"/>
      <c r="AA4779" s="417"/>
      <c r="AB4779" s="62"/>
      <c r="AC4779" s="62"/>
      <c r="AD4779" s="62"/>
      <c r="AE4779" s="62"/>
      <c r="AF4779" s="62"/>
      <c r="AG4779" s="62"/>
      <c r="AH4779" s="62"/>
    </row>
    <row r="4780" spans="14:34">
      <c r="N4780" s="415"/>
      <c r="O4780" s="417"/>
      <c r="P4780" s="415"/>
      <c r="Q4780" s="418"/>
      <c r="R4780" s="62"/>
      <c r="S4780" s="62"/>
      <c r="T4780" s="62"/>
      <c r="U4780" s="62"/>
      <c r="V4780" s="417"/>
      <c r="W4780" s="62"/>
      <c r="X4780" s="415"/>
      <c r="Y4780" s="417"/>
      <c r="Z4780" s="415"/>
      <c r="AA4780" s="417"/>
      <c r="AB4780" s="62"/>
      <c r="AC4780" s="62"/>
      <c r="AD4780" s="62"/>
      <c r="AE4780" s="62"/>
      <c r="AF4780" s="62"/>
      <c r="AG4780" s="62"/>
      <c r="AH4780" s="62"/>
    </row>
    <row r="4781" spans="14:34">
      <c r="N4781" s="415"/>
      <c r="O4781" s="417"/>
      <c r="P4781" s="415"/>
      <c r="Q4781" s="418"/>
      <c r="R4781" s="62"/>
      <c r="S4781" s="62"/>
      <c r="T4781" s="62"/>
      <c r="U4781" s="62"/>
      <c r="V4781" s="417"/>
      <c r="W4781" s="62"/>
      <c r="X4781" s="415"/>
      <c r="Y4781" s="417"/>
      <c r="Z4781" s="415"/>
      <c r="AA4781" s="417"/>
      <c r="AB4781" s="62"/>
      <c r="AC4781" s="62"/>
      <c r="AD4781" s="62"/>
      <c r="AE4781" s="62"/>
      <c r="AF4781" s="62"/>
      <c r="AG4781" s="62"/>
      <c r="AH4781" s="62"/>
    </row>
    <row r="4782" spans="14:34">
      <c r="N4782" s="415"/>
      <c r="O4782" s="417"/>
      <c r="P4782" s="415"/>
      <c r="Q4782" s="418"/>
      <c r="R4782" s="62"/>
      <c r="S4782" s="62"/>
      <c r="T4782" s="62"/>
      <c r="U4782" s="62"/>
      <c r="V4782" s="417"/>
      <c r="W4782" s="62"/>
      <c r="X4782" s="415"/>
      <c r="Y4782" s="417"/>
      <c r="Z4782" s="415"/>
      <c r="AA4782" s="417"/>
      <c r="AB4782" s="62"/>
      <c r="AC4782" s="62"/>
      <c r="AD4782" s="62"/>
      <c r="AE4782" s="62"/>
      <c r="AF4782" s="62"/>
      <c r="AG4782" s="62"/>
      <c r="AH4782" s="62"/>
    </row>
    <row r="4783" spans="14:34">
      <c r="N4783" s="415"/>
      <c r="O4783" s="417"/>
      <c r="P4783" s="415"/>
      <c r="Q4783" s="418"/>
      <c r="R4783" s="62"/>
      <c r="S4783" s="62"/>
      <c r="T4783" s="62"/>
      <c r="U4783" s="62"/>
      <c r="V4783" s="417"/>
      <c r="W4783" s="62"/>
      <c r="X4783" s="415"/>
      <c r="Y4783" s="417"/>
      <c r="Z4783" s="415"/>
      <c r="AA4783" s="417"/>
      <c r="AB4783" s="62"/>
      <c r="AC4783" s="62"/>
      <c r="AD4783" s="62"/>
      <c r="AE4783" s="62"/>
      <c r="AF4783" s="62"/>
      <c r="AG4783" s="62"/>
      <c r="AH4783" s="62"/>
    </row>
    <row r="4784" spans="14:34">
      <c r="N4784" s="415"/>
      <c r="O4784" s="417"/>
      <c r="P4784" s="415"/>
      <c r="Q4784" s="418"/>
      <c r="R4784" s="62"/>
      <c r="S4784" s="62"/>
      <c r="T4784" s="62"/>
      <c r="U4784" s="62"/>
      <c r="V4784" s="417"/>
      <c r="W4784" s="62"/>
      <c r="X4784" s="415"/>
      <c r="Y4784" s="417"/>
      <c r="Z4784" s="415"/>
      <c r="AA4784" s="417"/>
      <c r="AB4784" s="62"/>
      <c r="AC4784" s="62"/>
      <c r="AD4784" s="62"/>
      <c r="AE4784" s="62"/>
      <c r="AF4784" s="62"/>
      <c r="AG4784" s="62"/>
      <c r="AH4784" s="62"/>
    </row>
    <row r="4785" spans="14:34">
      <c r="N4785" s="415"/>
      <c r="O4785" s="417"/>
      <c r="P4785" s="415"/>
      <c r="Q4785" s="418"/>
      <c r="R4785" s="62"/>
      <c r="S4785" s="62"/>
      <c r="T4785" s="62"/>
      <c r="U4785" s="62"/>
      <c r="V4785" s="417"/>
      <c r="W4785" s="62"/>
      <c r="X4785" s="415"/>
      <c r="Y4785" s="417"/>
      <c r="Z4785" s="415"/>
      <c r="AA4785" s="417"/>
      <c r="AB4785" s="62"/>
      <c r="AC4785" s="62"/>
      <c r="AD4785" s="62"/>
      <c r="AE4785" s="62"/>
      <c r="AF4785" s="62"/>
      <c r="AG4785" s="62"/>
      <c r="AH4785" s="62"/>
    </row>
    <row r="4786" spans="14:34">
      <c r="N4786" s="415"/>
      <c r="O4786" s="417"/>
      <c r="P4786" s="415"/>
      <c r="Q4786" s="418"/>
      <c r="R4786" s="62"/>
      <c r="S4786" s="62"/>
      <c r="T4786" s="62"/>
      <c r="U4786" s="62"/>
      <c r="V4786" s="417"/>
      <c r="W4786" s="62"/>
      <c r="X4786" s="415"/>
      <c r="Y4786" s="417"/>
      <c r="Z4786" s="415"/>
      <c r="AA4786" s="417"/>
      <c r="AB4786" s="62"/>
      <c r="AC4786" s="62"/>
      <c r="AD4786" s="62"/>
      <c r="AE4786" s="62"/>
      <c r="AF4786" s="62"/>
      <c r="AG4786" s="62"/>
      <c r="AH4786" s="62"/>
    </row>
    <row r="4787" spans="14:34">
      <c r="N4787" s="415"/>
      <c r="O4787" s="417"/>
      <c r="P4787" s="415"/>
      <c r="Q4787" s="418"/>
      <c r="R4787" s="62"/>
      <c r="S4787" s="62"/>
      <c r="T4787" s="62"/>
      <c r="U4787" s="62"/>
      <c r="V4787" s="417"/>
      <c r="W4787" s="62"/>
      <c r="X4787" s="415"/>
      <c r="Y4787" s="417"/>
      <c r="Z4787" s="415"/>
      <c r="AA4787" s="417"/>
      <c r="AB4787" s="62"/>
      <c r="AC4787" s="62"/>
      <c r="AD4787" s="62"/>
      <c r="AE4787" s="62"/>
      <c r="AF4787" s="62"/>
      <c r="AG4787" s="62"/>
      <c r="AH4787" s="62"/>
    </row>
    <row r="4788" spans="14:34">
      <c r="N4788" s="415"/>
      <c r="O4788" s="417"/>
      <c r="P4788" s="415"/>
      <c r="Q4788" s="418"/>
      <c r="R4788" s="62"/>
      <c r="S4788" s="62"/>
      <c r="T4788" s="62"/>
      <c r="U4788" s="62"/>
      <c r="V4788" s="417"/>
      <c r="W4788" s="62"/>
      <c r="X4788" s="415"/>
      <c r="Y4788" s="417"/>
      <c r="Z4788" s="415"/>
      <c r="AA4788" s="417"/>
      <c r="AB4788" s="62"/>
      <c r="AC4788" s="62"/>
      <c r="AD4788" s="62"/>
      <c r="AE4788" s="62"/>
      <c r="AF4788" s="62"/>
      <c r="AG4788" s="62"/>
      <c r="AH4788" s="62"/>
    </row>
    <row r="4789" spans="14:34">
      <c r="N4789" s="415"/>
      <c r="O4789" s="417"/>
      <c r="P4789" s="415"/>
      <c r="Q4789" s="418"/>
      <c r="R4789" s="62"/>
      <c r="S4789" s="62"/>
      <c r="T4789" s="62"/>
      <c r="U4789" s="62"/>
      <c r="V4789" s="417"/>
      <c r="W4789" s="62"/>
      <c r="X4789" s="415"/>
      <c r="Y4789" s="417"/>
      <c r="Z4789" s="415"/>
      <c r="AA4789" s="417"/>
      <c r="AB4789" s="62"/>
      <c r="AC4789" s="62"/>
      <c r="AD4789" s="62"/>
      <c r="AE4789" s="62"/>
      <c r="AF4789" s="62"/>
      <c r="AG4789" s="62"/>
      <c r="AH4789" s="62"/>
    </row>
    <row r="4790" spans="14:34">
      <c r="N4790" s="415"/>
      <c r="O4790" s="417"/>
      <c r="P4790" s="415"/>
      <c r="Q4790" s="418"/>
      <c r="R4790" s="62"/>
      <c r="S4790" s="62"/>
      <c r="T4790" s="62"/>
      <c r="U4790" s="62"/>
      <c r="V4790" s="417"/>
      <c r="W4790" s="62"/>
      <c r="X4790" s="415"/>
      <c r="Y4790" s="417"/>
      <c r="Z4790" s="415"/>
      <c r="AA4790" s="417"/>
      <c r="AB4790" s="62"/>
      <c r="AC4790" s="62"/>
      <c r="AD4790" s="62"/>
      <c r="AE4790" s="62"/>
      <c r="AF4790" s="62"/>
      <c r="AG4790" s="62"/>
      <c r="AH4790" s="62"/>
    </row>
    <row r="4791" spans="14:34">
      <c r="N4791" s="415"/>
      <c r="O4791" s="417"/>
      <c r="P4791" s="415"/>
      <c r="Q4791" s="418"/>
      <c r="R4791" s="62"/>
      <c r="S4791" s="62"/>
      <c r="T4791" s="62"/>
      <c r="U4791" s="62"/>
      <c r="V4791" s="417"/>
      <c r="W4791" s="62"/>
      <c r="X4791" s="415"/>
      <c r="Y4791" s="417"/>
      <c r="Z4791" s="415"/>
      <c r="AA4791" s="417"/>
      <c r="AB4791" s="62"/>
      <c r="AC4791" s="62"/>
      <c r="AD4791" s="62"/>
      <c r="AE4791" s="62"/>
      <c r="AF4791" s="62"/>
      <c r="AG4791" s="62"/>
      <c r="AH4791" s="62"/>
    </row>
    <row r="4792" spans="14:34">
      <c r="N4792" s="415"/>
      <c r="O4792" s="417"/>
      <c r="P4792" s="415"/>
      <c r="Q4792" s="418"/>
      <c r="R4792" s="62"/>
      <c r="S4792" s="62"/>
      <c r="T4792" s="62"/>
      <c r="U4792" s="62"/>
      <c r="V4792" s="417"/>
      <c r="W4792" s="62"/>
      <c r="X4792" s="415"/>
      <c r="Y4792" s="417"/>
      <c r="Z4792" s="415"/>
      <c r="AA4792" s="417"/>
      <c r="AB4792" s="62"/>
      <c r="AC4792" s="62"/>
      <c r="AD4792" s="62"/>
      <c r="AE4792" s="62"/>
      <c r="AF4792" s="62"/>
      <c r="AG4792" s="62"/>
      <c r="AH4792" s="62"/>
    </row>
    <row r="4793" spans="14:34">
      <c r="N4793" s="415"/>
      <c r="O4793" s="417"/>
      <c r="P4793" s="415"/>
      <c r="Q4793" s="418"/>
      <c r="R4793" s="62"/>
      <c r="S4793" s="62"/>
      <c r="T4793" s="62"/>
      <c r="U4793" s="62"/>
      <c r="V4793" s="417"/>
      <c r="W4793" s="62"/>
      <c r="X4793" s="415"/>
      <c r="Y4793" s="417"/>
      <c r="Z4793" s="415"/>
      <c r="AA4793" s="417"/>
      <c r="AB4793" s="62"/>
      <c r="AC4793" s="62"/>
      <c r="AD4793" s="62"/>
      <c r="AE4793" s="62"/>
      <c r="AF4793" s="62"/>
      <c r="AG4793" s="62"/>
      <c r="AH4793" s="62"/>
    </row>
    <row r="4794" spans="14:34">
      <c r="N4794" s="415"/>
      <c r="O4794" s="417"/>
      <c r="P4794" s="415"/>
      <c r="Q4794" s="418"/>
      <c r="R4794" s="62"/>
      <c r="S4794" s="62"/>
      <c r="T4794" s="62"/>
      <c r="U4794" s="62"/>
      <c r="V4794" s="417"/>
      <c r="W4794" s="62"/>
      <c r="X4794" s="415"/>
      <c r="Y4794" s="417"/>
      <c r="Z4794" s="415"/>
      <c r="AA4794" s="417"/>
      <c r="AB4794" s="62"/>
      <c r="AC4794" s="62"/>
      <c r="AD4794" s="62"/>
      <c r="AE4794" s="62"/>
      <c r="AF4794" s="62"/>
      <c r="AG4794" s="62"/>
      <c r="AH4794" s="62"/>
    </row>
    <row r="4795" spans="14:34">
      <c r="N4795" s="415"/>
      <c r="O4795" s="417"/>
      <c r="P4795" s="415"/>
      <c r="Q4795" s="418"/>
      <c r="R4795" s="62"/>
      <c r="S4795" s="62"/>
      <c r="T4795" s="62"/>
      <c r="U4795" s="62"/>
      <c r="V4795" s="417"/>
      <c r="W4795" s="62"/>
      <c r="X4795" s="415"/>
      <c r="Y4795" s="417"/>
      <c r="Z4795" s="415"/>
      <c r="AA4795" s="417"/>
      <c r="AB4795" s="62"/>
      <c r="AC4795" s="62"/>
      <c r="AD4795" s="62"/>
      <c r="AE4795" s="62"/>
      <c r="AF4795" s="62"/>
      <c r="AG4795" s="62"/>
      <c r="AH4795" s="62"/>
    </row>
    <row r="4796" spans="14:34">
      <c r="N4796" s="415"/>
      <c r="O4796" s="417"/>
      <c r="P4796" s="415"/>
      <c r="Q4796" s="418"/>
      <c r="R4796" s="62"/>
      <c r="S4796" s="62"/>
      <c r="T4796" s="62"/>
      <c r="U4796" s="62"/>
      <c r="V4796" s="417"/>
      <c r="W4796" s="62"/>
      <c r="X4796" s="415"/>
      <c r="Y4796" s="417"/>
      <c r="Z4796" s="415"/>
      <c r="AA4796" s="417"/>
      <c r="AB4796" s="62"/>
      <c r="AC4796" s="62"/>
      <c r="AD4796" s="62"/>
      <c r="AE4796" s="62"/>
      <c r="AF4796" s="62"/>
      <c r="AG4796" s="62"/>
      <c r="AH4796" s="62"/>
    </row>
    <row r="4797" spans="14:34">
      <c r="N4797" s="415"/>
      <c r="O4797" s="417"/>
      <c r="P4797" s="415"/>
      <c r="Q4797" s="418"/>
      <c r="R4797" s="62"/>
      <c r="S4797" s="62"/>
      <c r="T4797" s="62"/>
      <c r="U4797" s="62"/>
      <c r="V4797" s="417"/>
      <c r="W4797" s="62"/>
      <c r="X4797" s="415"/>
      <c r="Y4797" s="417"/>
      <c r="Z4797" s="415"/>
      <c r="AA4797" s="417"/>
      <c r="AB4797" s="62"/>
      <c r="AC4797" s="62"/>
      <c r="AD4797" s="62"/>
      <c r="AE4797" s="62"/>
      <c r="AF4797" s="62"/>
      <c r="AG4797" s="62"/>
      <c r="AH4797" s="62"/>
    </row>
    <row r="4798" spans="14:34">
      <c r="N4798" s="415"/>
      <c r="O4798" s="417"/>
      <c r="P4798" s="415"/>
      <c r="Q4798" s="418"/>
      <c r="R4798" s="62"/>
      <c r="S4798" s="62"/>
      <c r="T4798" s="62"/>
      <c r="U4798" s="62"/>
      <c r="V4798" s="417"/>
      <c r="W4798" s="62"/>
      <c r="X4798" s="415"/>
      <c r="Y4798" s="417"/>
      <c r="Z4798" s="415"/>
      <c r="AA4798" s="417"/>
      <c r="AB4798" s="62"/>
      <c r="AC4798" s="62"/>
      <c r="AD4798" s="62"/>
      <c r="AE4798" s="62"/>
      <c r="AF4798" s="62"/>
      <c r="AG4798" s="62"/>
      <c r="AH4798" s="62"/>
    </row>
    <row r="4799" spans="14:34">
      <c r="N4799" s="415"/>
      <c r="O4799" s="417"/>
      <c r="P4799" s="415"/>
      <c r="Q4799" s="418"/>
      <c r="R4799" s="62"/>
      <c r="S4799" s="62"/>
      <c r="T4799" s="62"/>
      <c r="U4799" s="62"/>
      <c r="V4799" s="417"/>
      <c r="W4799" s="62"/>
      <c r="X4799" s="415"/>
      <c r="Y4799" s="417"/>
      <c r="Z4799" s="415"/>
      <c r="AA4799" s="417"/>
      <c r="AB4799" s="62"/>
      <c r="AC4799" s="62"/>
      <c r="AD4799" s="62"/>
      <c r="AE4799" s="62"/>
      <c r="AF4799" s="62"/>
      <c r="AG4799" s="62"/>
      <c r="AH4799" s="62"/>
    </row>
    <row r="4800" spans="14:34">
      <c r="N4800" s="415"/>
      <c r="O4800" s="417"/>
      <c r="P4800" s="415"/>
      <c r="Q4800" s="418"/>
      <c r="R4800" s="62"/>
      <c r="S4800" s="62"/>
      <c r="T4800" s="62"/>
      <c r="U4800" s="62"/>
      <c r="V4800" s="417"/>
      <c r="W4800" s="62"/>
      <c r="X4800" s="415"/>
      <c r="Y4800" s="417"/>
      <c r="Z4800" s="415"/>
      <c r="AA4800" s="417"/>
      <c r="AB4800" s="62"/>
      <c r="AC4800" s="62"/>
      <c r="AD4800" s="62"/>
      <c r="AE4800" s="62"/>
      <c r="AF4800" s="62"/>
      <c r="AG4800" s="62"/>
      <c r="AH4800" s="62"/>
    </row>
    <row r="4801" spans="14:34">
      <c r="N4801" s="415"/>
      <c r="O4801" s="417"/>
      <c r="P4801" s="415"/>
      <c r="Q4801" s="418"/>
      <c r="R4801" s="62"/>
      <c r="S4801" s="62"/>
      <c r="T4801" s="62"/>
      <c r="U4801" s="62"/>
      <c r="V4801" s="417"/>
      <c r="W4801" s="62"/>
      <c r="X4801" s="415"/>
      <c r="Y4801" s="417"/>
      <c r="Z4801" s="415"/>
      <c r="AA4801" s="417"/>
      <c r="AB4801" s="62"/>
      <c r="AC4801" s="62"/>
      <c r="AD4801" s="62"/>
      <c r="AE4801" s="62"/>
      <c r="AF4801" s="62"/>
      <c r="AG4801" s="62"/>
      <c r="AH4801" s="62"/>
    </row>
    <row r="4802" spans="14:34">
      <c r="N4802" s="415"/>
      <c r="O4802" s="417"/>
      <c r="P4802" s="415"/>
      <c r="Q4802" s="418"/>
      <c r="R4802" s="62"/>
      <c r="S4802" s="62"/>
      <c r="T4802" s="62"/>
      <c r="U4802" s="62"/>
      <c r="V4802" s="417"/>
      <c r="W4802" s="62"/>
      <c r="X4802" s="415"/>
      <c r="Y4802" s="417"/>
      <c r="Z4802" s="415"/>
      <c r="AA4802" s="417"/>
      <c r="AB4802" s="62"/>
      <c r="AC4802" s="62"/>
      <c r="AD4802" s="62"/>
      <c r="AE4802" s="62"/>
      <c r="AF4802" s="62"/>
      <c r="AG4802" s="62"/>
      <c r="AH4802" s="62"/>
    </row>
    <row r="4803" spans="14:34">
      <c r="N4803" s="415"/>
      <c r="O4803" s="417"/>
      <c r="P4803" s="415"/>
      <c r="Q4803" s="418"/>
      <c r="R4803" s="62"/>
      <c r="S4803" s="62"/>
      <c r="T4803" s="62"/>
      <c r="U4803" s="62"/>
      <c r="V4803" s="417"/>
      <c r="W4803" s="62"/>
      <c r="X4803" s="415"/>
      <c r="Y4803" s="417"/>
      <c r="Z4803" s="415"/>
      <c r="AA4803" s="417"/>
      <c r="AB4803" s="62"/>
      <c r="AC4803" s="62"/>
      <c r="AD4803" s="62"/>
      <c r="AE4803" s="62"/>
      <c r="AF4803" s="62"/>
      <c r="AG4803" s="62"/>
      <c r="AH4803" s="62"/>
    </row>
    <row r="4804" spans="14:34">
      <c r="N4804" s="415"/>
      <c r="O4804" s="417"/>
      <c r="P4804" s="415"/>
      <c r="Q4804" s="418"/>
      <c r="R4804" s="62"/>
      <c r="S4804" s="62"/>
      <c r="T4804" s="62"/>
      <c r="U4804" s="62"/>
      <c r="V4804" s="417"/>
      <c r="W4804" s="62"/>
      <c r="X4804" s="415"/>
      <c r="Y4804" s="417"/>
      <c r="Z4804" s="415"/>
      <c r="AA4804" s="417"/>
      <c r="AB4804" s="62"/>
      <c r="AC4804" s="62"/>
      <c r="AD4804" s="62"/>
      <c r="AE4804" s="62"/>
      <c r="AF4804" s="62"/>
      <c r="AG4804" s="62"/>
      <c r="AH4804" s="62"/>
    </row>
    <row r="4805" spans="14:34">
      <c r="N4805" s="415"/>
      <c r="O4805" s="417"/>
      <c r="P4805" s="415"/>
      <c r="Q4805" s="418"/>
      <c r="R4805" s="62"/>
      <c r="S4805" s="62"/>
      <c r="T4805" s="62"/>
      <c r="U4805" s="62"/>
      <c r="V4805" s="417"/>
      <c r="W4805" s="62"/>
      <c r="X4805" s="415"/>
      <c r="Y4805" s="417"/>
      <c r="Z4805" s="415"/>
      <c r="AA4805" s="417"/>
      <c r="AB4805" s="62"/>
      <c r="AC4805" s="62"/>
      <c r="AD4805" s="62"/>
      <c r="AE4805" s="62"/>
      <c r="AF4805" s="62"/>
      <c r="AG4805" s="62"/>
      <c r="AH4805" s="62"/>
    </row>
    <row r="4806" spans="14:34">
      <c r="N4806" s="415"/>
      <c r="O4806" s="417"/>
      <c r="P4806" s="415"/>
      <c r="Q4806" s="418"/>
      <c r="R4806" s="62"/>
      <c r="S4806" s="62"/>
      <c r="T4806" s="62"/>
      <c r="U4806" s="62"/>
      <c r="V4806" s="417"/>
      <c r="W4806" s="62"/>
      <c r="X4806" s="415"/>
      <c r="Y4806" s="417"/>
      <c r="Z4806" s="415"/>
      <c r="AA4806" s="417"/>
      <c r="AB4806" s="62"/>
      <c r="AC4806" s="62"/>
      <c r="AD4806" s="62"/>
      <c r="AE4806" s="62"/>
      <c r="AF4806" s="62"/>
      <c r="AG4806" s="62"/>
      <c r="AH4806" s="62"/>
    </row>
    <row r="4807" spans="14:34">
      <c r="N4807" s="415"/>
      <c r="O4807" s="417"/>
      <c r="P4807" s="415"/>
      <c r="Q4807" s="418"/>
      <c r="R4807" s="62"/>
      <c r="S4807" s="62"/>
      <c r="T4807" s="62"/>
      <c r="U4807" s="62"/>
      <c r="V4807" s="417"/>
      <c r="W4807" s="62"/>
      <c r="X4807" s="415"/>
      <c r="Y4807" s="417"/>
      <c r="Z4807" s="415"/>
      <c r="AA4807" s="417"/>
      <c r="AB4807" s="62"/>
      <c r="AC4807" s="62"/>
      <c r="AD4807" s="62"/>
      <c r="AE4807" s="62"/>
      <c r="AF4807" s="62"/>
      <c r="AG4807" s="62"/>
      <c r="AH4807" s="62"/>
    </row>
    <row r="4808" spans="14:34">
      <c r="N4808" s="415"/>
      <c r="O4808" s="417"/>
      <c r="P4808" s="415"/>
      <c r="Q4808" s="418"/>
      <c r="R4808" s="62"/>
      <c r="S4808" s="62"/>
      <c r="T4808" s="62"/>
      <c r="U4808" s="62"/>
      <c r="V4808" s="417"/>
      <c r="W4808" s="62"/>
      <c r="X4808" s="415"/>
      <c r="Y4808" s="417"/>
      <c r="Z4808" s="415"/>
      <c r="AA4808" s="417"/>
      <c r="AB4808" s="62"/>
      <c r="AC4808" s="62"/>
      <c r="AD4808" s="62"/>
      <c r="AE4808" s="62"/>
      <c r="AF4808" s="62"/>
      <c r="AG4808" s="62"/>
      <c r="AH4808" s="62"/>
    </row>
    <row r="4809" spans="14:34">
      <c r="N4809" s="415"/>
      <c r="O4809" s="417"/>
      <c r="P4809" s="415"/>
      <c r="Q4809" s="418"/>
      <c r="R4809" s="62"/>
      <c r="S4809" s="62"/>
      <c r="T4809" s="62"/>
      <c r="U4809" s="62"/>
      <c r="V4809" s="417"/>
      <c r="W4809" s="62"/>
      <c r="X4809" s="415"/>
      <c r="Y4809" s="417"/>
      <c r="Z4809" s="415"/>
      <c r="AA4809" s="417"/>
      <c r="AB4809" s="62"/>
      <c r="AC4809" s="62"/>
      <c r="AD4809" s="62"/>
      <c r="AE4809" s="62"/>
      <c r="AF4809" s="62"/>
      <c r="AG4809" s="62"/>
      <c r="AH4809" s="62"/>
    </row>
    <row r="4810" spans="14:34">
      <c r="N4810" s="415"/>
      <c r="O4810" s="417"/>
      <c r="P4810" s="415"/>
      <c r="Q4810" s="418"/>
      <c r="R4810" s="62"/>
      <c r="S4810" s="62"/>
      <c r="T4810" s="62"/>
      <c r="U4810" s="62"/>
      <c r="V4810" s="417"/>
      <c r="W4810" s="62"/>
      <c r="X4810" s="415"/>
      <c r="Y4810" s="417"/>
      <c r="Z4810" s="415"/>
      <c r="AA4810" s="417"/>
      <c r="AB4810" s="62"/>
      <c r="AC4810" s="62"/>
      <c r="AD4810" s="62"/>
      <c r="AE4810" s="62"/>
      <c r="AF4810" s="62"/>
      <c r="AG4810" s="62"/>
      <c r="AH4810" s="62"/>
    </row>
    <row r="4811" spans="14:34">
      <c r="N4811" s="415"/>
      <c r="O4811" s="417"/>
      <c r="P4811" s="415"/>
      <c r="Q4811" s="418"/>
      <c r="R4811" s="62"/>
      <c r="S4811" s="62"/>
      <c r="T4811" s="62"/>
      <c r="U4811" s="62"/>
      <c r="V4811" s="417"/>
      <c r="W4811" s="62"/>
      <c r="X4811" s="415"/>
      <c r="Y4811" s="417"/>
      <c r="Z4811" s="415"/>
      <c r="AA4811" s="417"/>
      <c r="AB4811" s="62"/>
      <c r="AC4811" s="62"/>
      <c r="AD4811" s="62"/>
      <c r="AE4811" s="62"/>
      <c r="AF4811" s="62"/>
      <c r="AG4811" s="62"/>
      <c r="AH4811" s="62"/>
    </row>
    <row r="4812" spans="14:34">
      <c r="N4812" s="415"/>
      <c r="O4812" s="417"/>
      <c r="P4812" s="415"/>
      <c r="Q4812" s="418"/>
      <c r="R4812" s="62"/>
      <c r="S4812" s="62"/>
      <c r="T4812" s="62"/>
      <c r="U4812" s="62"/>
      <c r="V4812" s="417"/>
      <c r="W4812" s="62"/>
      <c r="X4812" s="415"/>
      <c r="Y4812" s="417"/>
      <c r="Z4812" s="415"/>
      <c r="AA4812" s="417"/>
      <c r="AB4812" s="62"/>
      <c r="AC4812" s="62"/>
      <c r="AD4812" s="62"/>
      <c r="AE4812" s="62"/>
      <c r="AF4812" s="62"/>
      <c r="AG4812" s="62"/>
      <c r="AH4812" s="62"/>
    </row>
    <row r="4813" spans="14:34">
      <c r="N4813" s="415"/>
      <c r="O4813" s="417"/>
      <c r="P4813" s="415"/>
      <c r="Q4813" s="418"/>
      <c r="R4813" s="62"/>
      <c r="S4813" s="62"/>
      <c r="T4813" s="62"/>
      <c r="U4813" s="62"/>
      <c r="V4813" s="417"/>
      <c r="W4813" s="62"/>
      <c r="X4813" s="415"/>
      <c r="Y4813" s="417"/>
      <c r="Z4813" s="415"/>
      <c r="AA4813" s="417"/>
      <c r="AB4813" s="62"/>
      <c r="AC4813" s="62"/>
      <c r="AD4813" s="62"/>
      <c r="AE4813" s="62"/>
      <c r="AF4813" s="62"/>
      <c r="AG4813" s="62"/>
      <c r="AH4813" s="62"/>
    </row>
    <row r="4814" spans="14:34">
      <c r="N4814" s="415"/>
      <c r="O4814" s="417"/>
      <c r="P4814" s="415"/>
      <c r="Q4814" s="418"/>
      <c r="R4814" s="62"/>
      <c r="S4814" s="62"/>
      <c r="T4814" s="62"/>
      <c r="U4814" s="62"/>
      <c r="V4814" s="417"/>
      <c r="W4814" s="62"/>
      <c r="X4814" s="415"/>
      <c r="Y4814" s="417"/>
      <c r="Z4814" s="415"/>
      <c r="AA4814" s="417"/>
      <c r="AB4814" s="62"/>
      <c r="AC4814" s="62"/>
      <c r="AD4814" s="62"/>
      <c r="AE4814" s="62"/>
      <c r="AF4814" s="62"/>
      <c r="AG4814" s="62"/>
      <c r="AH4814" s="62"/>
    </row>
    <row r="4815" spans="14:34">
      <c r="N4815" s="415"/>
      <c r="O4815" s="417"/>
      <c r="P4815" s="415"/>
      <c r="Q4815" s="418"/>
      <c r="R4815" s="62"/>
      <c r="S4815" s="62"/>
      <c r="T4815" s="62"/>
      <c r="U4815" s="62"/>
      <c r="V4815" s="417"/>
      <c r="W4815" s="62"/>
      <c r="X4815" s="415"/>
      <c r="Y4815" s="417"/>
      <c r="Z4815" s="415"/>
      <c r="AA4815" s="417"/>
      <c r="AB4815" s="62"/>
      <c r="AC4815" s="62"/>
      <c r="AD4815" s="62"/>
      <c r="AE4815" s="62"/>
      <c r="AF4815" s="62"/>
      <c r="AG4815" s="62"/>
      <c r="AH4815" s="62"/>
    </row>
    <row r="4816" spans="14:34">
      <c r="N4816" s="415"/>
      <c r="O4816" s="417"/>
      <c r="P4816" s="415"/>
      <c r="Q4816" s="418"/>
      <c r="R4816" s="62"/>
      <c r="S4816" s="62"/>
      <c r="T4816" s="62"/>
      <c r="U4816" s="62"/>
      <c r="V4816" s="417"/>
      <c r="W4816" s="62"/>
      <c r="X4816" s="415"/>
      <c r="Y4816" s="417"/>
      <c r="Z4816" s="415"/>
      <c r="AA4816" s="417"/>
      <c r="AB4816" s="62"/>
      <c r="AC4816" s="62"/>
      <c r="AD4816" s="62"/>
      <c r="AE4816" s="62"/>
      <c r="AF4816" s="62"/>
      <c r="AG4816" s="62"/>
      <c r="AH4816" s="62"/>
    </row>
    <row r="4817" spans="14:34">
      <c r="N4817" s="415"/>
      <c r="O4817" s="417"/>
      <c r="P4817" s="415"/>
      <c r="Q4817" s="418"/>
      <c r="R4817" s="62"/>
      <c r="S4817" s="62"/>
      <c r="T4817" s="62"/>
      <c r="U4817" s="62"/>
      <c r="V4817" s="417"/>
      <c r="W4817" s="62"/>
      <c r="X4817" s="415"/>
      <c r="Y4817" s="417"/>
      <c r="Z4817" s="415"/>
      <c r="AA4817" s="417"/>
      <c r="AB4817" s="62"/>
      <c r="AC4817" s="62"/>
      <c r="AD4817" s="62"/>
      <c r="AE4817" s="62"/>
      <c r="AF4817" s="62"/>
      <c r="AG4817" s="62"/>
      <c r="AH4817" s="62"/>
    </row>
    <row r="4818" spans="14:34">
      <c r="N4818" s="415"/>
      <c r="O4818" s="417"/>
      <c r="P4818" s="415"/>
      <c r="Q4818" s="418"/>
      <c r="R4818" s="62"/>
      <c r="S4818" s="62"/>
      <c r="T4818" s="62"/>
      <c r="U4818" s="62"/>
      <c r="V4818" s="417"/>
      <c r="W4818" s="62"/>
      <c r="X4818" s="415"/>
      <c r="Y4818" s="417"/>
      <c r="Z4818" s="415"/>
      <c r="AA4818" s="417"/>
      <c r="AB4818" s="62"/>
      <c r="AC4818" s="62"/>
      <c r="AD4818" s="62"/>
      <c r="AE4818" s="62"/>
      <c r="AF4818" s="62"/>
      <c r="AG4818" s="62"/>
      <c r="AH4818" s="62"/>
    </row>
    <row r="4819" spans="14:34">
      <c r="N4819" s="415"/>
      <c r="O4819" s="417"/>
      <c r="P4819" s="415"/>
      <c r="Q4819" s="418"/>
      <c r="R4819" s="62"/>
      <c r="S4819" s="62"/>
      <c r="T4819" s="62"/>
      <c r="U4819" s="62"/>
      <c r="V4819" s="417"/>
      <c r="W4819" s="62"/>
      <c r="X4819" s="415"/>
      <c r="Y4819" s="417"/>
      <c r="Z4819" s="415"/>
      <c r="AA4819" s="417"/>
      <c r="AB4819" s="62"/>
      <c r="AC4819" s="62"/>
      <c r="AD4819" s="62"/>
      <c r="AE4819" s="62"/>
      <c r="AF4819" s="62"/>
      <c r="AG4819" s="62"/>
      <c r="AH4819" s="62"/>
    </row>
    <row r="4820" spans="14:34">
      <c r="N4820" s="415"/>
      <c r="O4820" s="417"/>
      <c r="P4820" s="415"/>
      <c r="Q4820" s="418"/>
      <c r="R4820" s="62"/>
      <c r="S4820" s="62"/>
      <c r="T4820" s="62"/>
      <c r="U4820" s="62"/>
      <c r="V4820" s="417"/>
      <c r="W4820" s="62"/>
      <c r="X4820" s="415"/>
      <c r="Y4820" s="417"/>
      <c r="Z4820" s="415"/>
      <c r="AA4820" s="417"/>
      <c r="AB4820" s="62"/>
      <c r="AC4820" s="62"/>
      <c r="AD4820" s="62"/>
      <c r="AE4820" s="62"/>
      <c r="AF4820" s="62"/>
      <c r="AG4820" s="62"/>
      <c r="AH4820" s="62"/>
    </row>
    <row r="4821" spans="14:34">
      <c r="N4821" s="415"/>
      <c r="O4821" s="417"/>
      <c r="P4821" s="415"/>
      <c r="Q4821" s="418"/>
      <c r="R4821" s="62"/>
      <c r="S4821" s="62"/>
      <c r="T4821" s="62"/>
      <c r="U4821" s="62"/>
      <c r="V4821" s="417"/>
      <c r="W4821" s="62"/>
      <c r="X4821" s="415"/>
      <c r="Y4821" s="417"/>
      <c r="Z4821" s="415"/>
      <c r="AA4821" s="417"/>
      <c r="AB4821" s="62"/>
      <c r="AC4821" s="62"/>
      <c r="AD4821" s="62"/>
      <c r="AE4821" s="62"/>
      <c r="AF4821" s="62"/>
      <c r="AG4821" s="62"/>
      <c r="AH4821" s="62"/>
    </row>
    <row r="4822" spans="14:34">
      <c r="N4822" s="415"/>
      <c r="O4822" s="417"/>
      <c r="P4822" s="415"/>
      <c r="Q4822" s="418"/>
      <c r="R4822" s="62"/>
      <c r="S4822" s="62"/>
      <c r="T4822" s="62"/>
      <c r="U4822" s="62"/>
      <c r="V4822" s="417"/>
      <c r="W4822" s="62"/>
      <c r="X4822" s="415"/>
      <c r="Y4822" s="417"/>
      <c r="Z4822" s="415"/>
      <c r="AA4822" s="417"/>
      <c r="AB4822" s="62"/>
      <c r="AC4822" s="62"/>
      <c r="AD4822" s="62"/>
      <c r="AE4822" s="62"/>
      <c r="AF4822" s="62"/>
      <c r="AG4822" s="62"/>
      <c r="AH4822" s="62"/>
    </row>
    <row r="4823" spans="14:34">
      <c r="N4823" s="415"/>
      <c r="O4823" s="417"/>
      <c r="P4823" s="415"/>
      <c r="Q4823" s="418"/>
      <c r="R4823" s="62"/>
      <c r="S4823" s="62"/>
      <c r="T4823" s="62"/>
      <c r="U4823" s="62"/>
      <c r="V4823" s="417"/>
      <c r="W4823" s="62"/>
      <c r="X4823" s="415"/>
      <c r="Y4823" s="417"/>
      <c r="Z4823" s="415"/>
      <c r="AA4823" s="417"/>
      <c r="AB4823" s="62"/>
      <c r="AC4823" s="62"/>
      <c r="AD4823" s="62"/>
      <c r="AE4823" s="62"/>
      <c r="AF4823" s="62"/>
      <c r="AG4823" s="62"/>
      <c r="AH4823" s="62"/>
    </row>
    <row r="4824" spans="14:34">
      <c r="N4824" s="415"/>
      <c r="O4824" s="417"/>
      <c r="P4824" s="415"/>
      <c r="Q4824" s="418"/>
      <c r="R4824" s="62"/>
      <c r="S4824" s="62"/>
      <c r="T4824" s="62"/>
      <c r="U4824" s="62"/>
      <c r="V4824" s="417"/>
      <c r="W4824" s="62"/>
      <c r="X4824" s="415"/>
      <c r="Y4824" s="417"/>
      <c r="Z4824" s="415"/>
      <c r="AA4824" s="417"/>
      <c r="AB4824" s="62"/>
      <c r="AC4824" s="62"/>
      <c r="AD4824" s="62"/>
      <c r="AE4824" s="62"/>
      <c r="AF4824" s="62"/>
      <c r="AG4824" s="62"/>
      <c r="AH4824" s="62"/>
    </row>
    <row r="4825" spans="14:34">
      <c r="N4825" s="415"/>
      <c r="O4825" s="417"/>
      <c r="P4825" s="415"/>
      <c r="Q4825" s="418"/>
      <c r="R4825" s="62"/>
      <c r="S4825" s="62"/>
      <c r="T4825" s="62"/>
      <c r="U4825" s="62"/>
      <c r="V4825" s="417"/>
      <c r="W4825" s="62"/>
      <c r="X4825" s="415"/>
      <c r="Y4825" s="417"/>
      <c r="Z4825" s="415"/>
      <c r="AA4825" s="417"/>
      <c r="AB4825" s="62"/>
      <c r="AC4825" s="62"/>
      <c r="AD4825" s="62"/>
      <c r="AE4825" s="62"/>
      <c r="AF4825" s="62"/>
      <c r="AG4825" s="62"/>
      <c r="AH4825" s="62"/>
    </row>
    <row r="4826" spans="14:34">
      <c r="N4826" s="415"/>
      <c r="O4826" s="417"/>
      <c r="P4826" s="415"/>
      <c r="Q4826" s="418"/>
      <c r="R4826" s="62"/>
      <c r="S4826" s="62"/>
      <c r="T4826" s="62"/>
      <c r="U4826" s="62"/>
      <c r="V4826" s="417"/>
      <c r="W4826" s="62"/>
      <c r="X4826" s="415"/>
      <c r="Y4826" s="417"/>
      <c r="Z4826" s="415"/>
      <c r="AA4826" s="417"/>
      <c r="AB4826" s="62"/>
      <c r="AC4826" s="62"/>
      <c r="AD4826" s="62"/>
      <c r="AE4826" s="62"/>
      <c r="AF4826" s="62"/>
      <c r="AG4826" s="62"/>
      <c r="AH4826" s="62"/>
    </row>
    <row r="4827" spans="14:34">
      <c r="N4827" s="415"/>
      <c r="O4827" s="417"/>
      <c r="P4827" s="415"/>
      <c r="Q4827" s="418"/>
      <c r="R4827" s="62"/>
      <c r="S4827" s="62"/>
      <c r="T4827" s="62"/>
      <c r="U4827" s="62"/>
      <c r="V4827" s="417"/>
      <c r="W4827" s="62"/>
      <c r="X4827" s="415"/>
      <c r="Y4827" s="417"/>
      <c r="Z4827" s="415"/>
      <c r="AA4827" s="417"/>
      <c r="AB4827" s="62"/>
      <c r="AC4827" s="62"/>
      <c r="AD4827" s="62"/>
      <c r="AE4827" s="62"/>
      <c r="AF4827" s="62"/>
      <c r="AG4827" s="62"/>
      <c r="AH4827" s="62"/>
    </row>
    <row r="4828" spans="14:34">
      <c r="N4828" s="415"/>
      <c r="O4828" s="417"/>
      <c r="P4828" s="415"/>
      <c r="Q4828" s="418"/>
      <c r="R4828" s="62"/>
      <c r="S4828" s="62"/>
      <c r="T4828" s="62"/>
      <c r="U4828" s="62"/>
      <c r="V4828" s="417"/>
      <c r="W4828" s="62"/>
      <c r="X4828" s="415"/>
      <c r="Y4828" s="417"/>
      <c r="Z4828" s="415"/>
      <c r="AA4828" s="417"/>
      <c r="AB4828" s="62"/>
      <c r="AC4828" s="62"/>
      <c r="AD4828" s="62"/>
      <c r="AE4828" s="62"/>
      <c r="AF4828" s="62"/>
      <c r="AG4828" s="62"/>
      <c r="AH4828" s="62"/>
    </row>
    <row r="4829" spans="14:34">
      <c r="N4829" s="415"/>
      <c r="O4829" s="417"/>
      <c r="P4829" s="415"/>
      <c r="Q4829" s="418"/>
      <c r="R4829" s="62"/>
      <c r="S4829" s="62"/>
      <c r="T4829" s="62"/>
      <c r="U4829" s="62"/>
      <c r="V4829" s="417"/>
      <c r="W4829" s="62"/>
      <c r="X4829" s="415"/>
      <c r="Y4829" s="417"/>
      <c r="Z4829" s="415"/>
      <c r="AA4829" s="417"/>
      <c r="AB4829" s="62"/>
      <c r="AC4829" s="62"/>
      <c r="AD4829" s="62"/>
      <c r="AE4829" s="62"/>
      <c r="AF4829" s="62"/>
      <c r="AG4829" s="62"/>
      <c r="AH4829" s="62"/>
    </row>
    <row r="4830" spans="14:34">
      <c r="N4830" s="415"/>
      <c r="O4830" s="417"/>
      <c r="P4830" s="415"/>
      <c r="Q4830" s="418"/>
      <c r="R4830" s="62"/>
      <c r="S4830" s="62"/>
      <c r="T4830" s="62"/>
      <c r="U4830" s="62"/>
      <c r="V4830" s="417"/>
      <c r="W4830" s="62"/>
      <c r="X4830" s="415"/>
      <c r="Y4830" s="417"/>
      <c r="Z4830" s="415"/>
      <c r="AA4830" s="417"/>
      <c r="AB4830" s="62"/>
      <c r="AC4830" s="62"/>
      <c r="AD4830" s="62"/>
      <c r="AE4830" s="62"/>
      <c r="AF4830" s="62"/>
      <c r="AG4830" s="62"/>
      <c r="AH4830" s="62"/>
    </row>
    <row r="4831" spans="14:34">
      <c r="N4831" s="415"/>
      <c r="O4831" s="417"/>
      <c r="P4831" s="415"/>
      <c r="Q4831" s="418"/>
      <c r="R4831" s="62"/>
      <c r="S4831" s="62"/>
      <c r="T4831" s="62"/>
      <c r="U4831" s="62"/>
      <c r="V4831" s="417"/>
      <c r="W4831" s="62"/>
      <c r="X4831" s="415"/>
      <c r="Y4831" s="417"/>
      <c r="Z4831" s="415"/>
      <c r="AA4831" s="417"/>
      <c r="AB4831" s="62"/>
      <c r="AC4831" s="62"/>
      <c r="AD4831" s="62"/>
      <c r="AE4831" s="62"/>
      <c r="AF4831" s="62"/>
      <c r="AG4831" s="62"/>
      <c r="AH4831" s="62"/>
    </row>
    <row r="4832" spans="14:34">
      <c r="N4832" s="415"/>
      <c r="O4832" s="417"/>
      <c r="P4832" s="415"/>
      <c r="Q4832" s="418"/>
      <c r="R4832" s="62"/>
      <c r="S4832" s="62"/>
      <c r="T4832" s="62"/>
      <c r="U4832" s="62"/>
      <c r="V4832" s="417"/>
      <c r="W4832" s="62"/>
      <c r="X4832" s="415"/>
      <c r="Y4832" s="417"/>
      <c r="Z4832" s="415"/>
      <c r="AA4832" s="417"/>
      <c r="AB4832" s="62"/>
      <c r="AC4832" s="62"/>
      <c r="AD4832" s="62"/>
      <c r="AE4832" s="62"/>
      <c r="AF4832" s="62"/>
      <c r="AG4832" s="62"/>
      <c r="AH4832" s="62"/>
    </row>
    <row r="4833" spans="14:34">
      <c r="N4833" s="415"/>
      <c r="O4833" s="417"/>
      <c r="P4833" s="415"/>
      <c r="Q4833" s="418"/>
      <c r="R4833" s="62"/>
      <c r="S4833" s="62"/>
      <c r="T4833" s="62"/>
      <c r="U4833" s="62"/>
      <c r="V4833" s="417"/>
      <c r="W4833" s="62"/>
      <c r="X4833" s="415"/>
      <c r="Y4833" s="417"/>
      <c r="Z4833" s="415"/>
      <c r="AA4833" s="417"/>
      <c r="AB4833" s="62"/>
      <c r="AC4833" s="62"/>
      <c r="AD4833" s="62"/>
      <c r="AE4833" s="62"/>
      <c r="AF4833" s="62"/>
      <c r="AG4833" s="62"/>
      <c r="AH4833" s="62"/>
    </row>
    <row r="4834" spans="14:34">
      <c r="N4834" s="415"/>
      <c r="O4834" s="417"/>
      <c r="P4834" s="415"/>
      <c r="Q4834" s="418"/>
      <c r="R4834" s="62"/>
      <c r="S4834" s="62"/>
      <c r="T4834" s="62"/>
      <c r="U4834" s="62"/>
      <c r="V4834" s="417"/>
      <c r="W4834" s="62"/>
      <c r="X4834" s="415"/>
      <c r="Y4834" s="417"/>
      <c r="Z4834" s="415"/>
      <c r="AA4834" s="417"/>
      <c r="AB4834" s="62"/>
      <c r="AC4834" s="62"/>
      <c r="AD4834" s="62"/>
      <c r="AE4834" s="62"/>
      <c r="AF4834" s="62"/>
      <c r="AG4834" s="62"/>
      <c r="AH4834" s="62"/>
    </row>
    <row r="4835" spans="14:34">
      <c r="N4835" s="415"/>
      <c r="O4835" s="417"/>
      <c r="P4835" s="415"/>
      <c r="Q4835" s="418"/>
      <c r="R4835" s="62"/>
      <c r="S4835" s="62"/>
      <c r="T4835" s="62"/>
      <c r="U4835" s="62"/>
      <c r="V4835" s="417"/>
      <c r="W4835" s="62"/>
      <c r="X4835" s="415"/>
      <c r="Y4835" s="417"/>
      <c r="Z4835" s="415"/>
      <c r="AA4835" s="417"/>
      <c r="AB4835" s="62"/>
      <c r="AC4835" s="62"/>
      <c r="AD4835" s="62"/>
      <c r="AE4835" s="62"/>
      <c r="AF4835" s="62"/>
      <c r="AG4835" s="62"/>
      <c r="AH4835" s="62"/>
    </row>
    <row r="4836" spans="14:34">
      <c r="N4836" s="415"/>
      <c r="O4836" s="417"/>
      <c r="P4836" s="415"/>
      <c r="Q4836" s="418"/>
      <c r="R4836" s="62"/>
      <c r="S4836" s="62"/>
      <c r="T4836" s="62"/>
      <c r="U4836" s="62"/>
      <c r="V4836" s="417"/>
      <c r="W4836" s="62"/>
      <c r="X4836" s="415"/>
      <c r="Y4836" s="417"/>
      <c r="Z4836" s="415"/>
      <c r="AA4836" s="417"/>
      <c r="AB4836" s="62"/>
      <c r="AC4836" s="62"/>
      <c r="AD4836" s="62"/>
      <c r="AE4836" s="62"/>
      <c r="AF4836" s="62"/>
      <c r="AG4836" s="62"/>
      <c r="AH4836" s="62"/>
    </row>
    <row r="4837" spans="14:34">
      <c r="N4837" s="415"/>
      <c r="O4837" s="417"/>
      <c r="P4837" s="415"/>
      <c r="Q4837" s="418"/>
      <c r="R4837" s="62"/>
      <c r="S4837" s="62"/>
      <c r="T4837" s="62"/>
      <c r="U4837" s="62"/>
      <c r="V4837" s="417"/>
      <c r="W4837" s="62"/>
      <c r="X4837" s="415"/>
      <c r="Y4837" s="417"/>
      <c r="Z4837" s="415"/>
      <c r="AA4837" s="417"/>
      <c r="AB4837" s="62"/>
      <c r="AC4837" s="62"/>
      <c r="AD4837" s="62"/>
      <c r="AE4837" s="62"/>
      <c r="AF4837" s="62"/>
      <c r="AG4837" s="62"/>
      <c r="AH4837" s="62"/>
    </row>
    <row r="4838" spans="14:34">
      <c r="N4838" s="415"/>
      <c r="O4838" s="417"/>
      <c r="P4838" s="415"/>
      <c r="Q4838" s="418"/>
      <c r="R4838" s="62"/>
      <c r="S4838" s="62"/>
      <c r="T4838" s="62"/>
      <c r="U4838" s="62"/>
      <c r="V4838" s="417"/>
      <c r="W4838" s="62"/>
      <c r="X4838" s="415"/>
      <c r="Y4838" s="417"/>
      <c r="Z4838" s="415"/>
      <c r="AA4838" s="417"/>
      <c r="AB4838" s="62"/>
      <c r="AC4838" s="62"/>
      <c r="AD4838" s="62"/>
      <c r="AE4838" s="62"/>
      <c r="AF4838" s="62"/>
      <c r="AG4838" s="62"/>
      <c r="AH4838" s="62"/>
    </row>
    <row r="4839" spans="14:34">
      <c r="N4839" s="415"/>
      <c r="O4839" s="417"/>
      <c r="P4839" s="415"/>
      <c r="Q4839" s="418"/>
      <c r="R4839" s="62"/>
      <c r="S4839" s="62"/>
      <c r="T4839" s="62"/>
      <c r="U4839" s="62"/>
      <c r="V4839" s="417"/>
      <c r="W4839" s="62"/>
      <c r="X4839" s="415"/>
      <c r="Y4839" s="417"/>
      <c r="Z4839" s="415"/>
      <c r="AA4839" s="417"/>
      <c r="AB4839" s="62"/>
      <c r="AC4839" s="62"/>
      <c r="AD4839" s="62"/>
      <c r="AE4839" s="62"/>
      <c r="AF4839" s="62"/>
      <c r="AG4839" s="62"/>
      <c r="AH4839" s="62"/>
    </row>
    <row r="4840" spans="14:34">
      <c r="N4840" s="415"/>
      <c r="O4840" s="417"/>
      <c r="P4840" s="415"/>
      <c r="Q4840" s="418"/>
      <c r="R4840" s="62"/>
      <c r="S4840" s="62"/>
      <c r="T4840" s="62"/>
      <c r="U4840" s="62"/>
      <c r="V4840" s="417"/>
      <c r="W4840" s="62"/>
      <c r="X4840" s="415"/>
      <c r="Y4840" s="417"/>
      <c r="Z4840" s="415"/>
      <c r="AA4840" s="417"/>
      <c r="AB4840" s="62"/>
      <c r="AC4840" s="62"/>
      <c r="AD4840" s="62"/>
      <c r="AE4840" s="62"/>
      <c r="AF4840" s="62"/>
      <c r="AG4840" s="62"/>
      <c r="AH4840" s="62"/>
    </row>
    <row r="4841" spans="14:34">
      <c r="N4841" s="415"/>
      <c r="O4841" s="417"/>
      <c r="P4841" s="415"/>
      <c r="Q4841" s="418"/>
      <c r="R4841" s="62"/>
      <c r="S4841" s="62"/>
      <c r="T4841" s="62"/>
      <c r="U4841" s="62"/>
      <c r="V4841" s="417"/>
      <c r="W4841" s="62"/>
      <c r="X4841" s="415"/>
      <c r="Y4841" s="417"/>
      <c r="Z4841" s="415"/>
      <c r="AA4841" s="417"/>
      <c r="AB4841" s="62"/>
      <c r="AC4841" s="62"/>
      <c r="AD4841" s="62"/>
      <c r="AE4841" s="62"/>
      <c r="AF4841" s="62"/>
      <c r="AG4841" s="62"/>
      <c r="AH4841" s="62"/>
    </row>
    <row r="4842" spans="14:34">
      <c r="N4842" s="415"/>
      <c r="O4842" s="417"/>
      <c r="P4842" s="415"/>
      <c r="Q4842" s="418"/>
      <c r="R4842" s="62"/>
      <c r="S4842" s="62"/>
      <c r="T4842" s="62"/>
      <c r="U4842" s="62"/>
      <c r="V4842" s="417"/>
      <c r="W4842" s="62"/>
      <c r="X4842" s="415"/>
      <c r="Y4842" s="417"/>
      <c r="Z4842" s="415"/>
      <c r="AA4842" s="417"/>
      <c r="AB4842" s="62"/>
      <c r="AC4842" s="62"/>
      <c r="AD4842" s="62"/>
      <c r="AE4842" s="62"/>
      <c r="AF4842" s="62"/>
      <c r="AG4842" s="62"/>
      <c r="AH4842" s="62"/>
    </row>
    <row r="4843" spans="14:34">
      <c r="N4843" s="415"/>
      <c r="O4843" s="417"/>
      <c r="P4843" s="415"/>
      <c r="Q4843" s="418"/>
      <c r="R4843" s="62"/>
      <c r="S4843" s="62"/>
      <c r="T4843" s="62"/>
      <c r="U4843" s="62"/>
      <c r="V4843" s="417"/>
      <c r="W4843" s="62"/>
      <c r="X4843" s="415"/>
      <c r="Y4843" s="417"/>
      <c r="Z4843" s="415"/>
      <c r="AA4843" s="417"/>
      <c r="AB4843" s="62"/>
      <c r="AC4843" s="62"/>
      <c r="AD4843" s="62"/>
      <c r="AE4843" s="62"/>
      <c r="AF4843" s="62"/>
      <c r="AG4843" s="62"/>
      <c r="AH4843" s="62"/>
    </row>
    <row r="4844" spans="14:34">
      <c r="N4844" s="415"/>
      <c r="O4844" s="417"/>
      <c r="P4844" s="415"/>
      <c r="Q4844" s="418"/>
      <c r="R4844" s="62"/>
      <c r="S4844" s="62"/>
      <c r="T4844" s="62"/>
      <c r="U4844" s="62"/>
      <c r="V4844" s="417"/>
      <c r="W4844" s="62"/>
      <c r="X4844" s="415"/>
      <c r="Y4844" s="417"/>
      <c r="Z4844" s="415"/>
      <c r="AA4844" s="417"/>
      <c r="AB4844" s="62"/>
      <c r="AC4844" s="62"/>
      <c r="AD4844" s="62"/>
      <c r="AE4844" s="62"/>
      <c r="AF4844" s="62"/>
      <c r="AG4844" s="62"/>
      <c r="AH4844" s="62"/>
    </row>
    <row r="4845" spans="14:34">
      <c r="N4845" s="415"/>
      <c r="O4845" s="417"/>
      <c r="P4845" s="415"/>
      <c r="Q4845" s="418"/>
      <c r="R4845" s="62"/>
      <c r="S4845" s="62"/>
      <c r="T4845" s="62"/>
      <c r="U4845" s="62"/>
      <c r="V4845" s="417"/>
      <c r="W4845" s="62"/>
      <c r="X4845" s="415"/>
      <c r="Y4845" s="417"/>
      <c r="Z4845" s="415"/>
      <c r="AA4845" s="417"/>
      <c r="AB4845" s="62"/>
      <c r="AC4845" s="62"/>
      <c r="AD4845" s="62"/>
      <c r="AE4845" s="62"/>
      <c r="AF4845" s="62"/>
      <c r="AG4845" s="62"/>
      <c r="AH4845" s="62"/>
    </row>
    <row r="4846" spans="14:34">
      <c r="N4846" s="415"/>
      <c r="O4846" s="417"/>
      <c r="P4846" s="415"/>
      <c r="Q4846" s="418"/>
      <c r="R4846" s="62"/>
      <c r="S4846" s="62"/>
      <c r="T4846" s="62"/>
      <c r="U4846" s="62"/>
      <c r="V4846" s="417"/>
      <c r="W4846" s="62"/>
      <c r="X4846" s="415"/>
      <c r="Y4846" s="417"/>
      <c r="Z4846" s="415"/>
      <c r="AA4846" s="417"/>
      <c r="AB4846" s="62"/>
      <c r="AC4846" s="62"/>
      <c r="AD4846" s="62"/>
      <c r="AE4846" s="62"/>
      <c r="AF4846" s="62"/>
      <c r="AG4846" s="62"/>
      <c r="AH4846" s="62"/>
    </row>
    <row r="4847" spans="14:34">
      <c r="N4847" s="415"/>
      <c r="O4847" s="417"/>
      <c r="P4847" s="415"/>
      <c r="Q4847" s="418"/>
      <c r="R4847" s="62"/>
      <c r="S4847" s="62"/>
      <c r="T4847" s="62"/>
      <c r="U4847" s="62"/>
      <c r="V4847" s="417"/>
      <c r="W4847" s="62"/>
      <c r="X4847" s="415"/>
      <c r="Y4847" s="417"/>
      <c r="Z4847" s="415"/>
      <c r="AA4847" s="417"/>
      <c r="AB4847" s="62"/>
      <c r="AC4847" s="62"/>
      <c r="AD4847" s="62"/>
      <c r="AE4847" s="62"/>
      <c r="AF4847" s="62"/>
      <c r="AG4847" s="62"/>
      <c r="AH4847" s="62"/>
    </row>
    <row r="4848" spans="14:34">
      <c r="N4848" s="415"/>
      <c r="O4848" s="417"/>
      <c r="P4848" s="415"/>
      <c r="Q4848" s="418"/>
      <c r="R4848" s="62"/>
      <c r="S4848" s="62"/>
      <c r="T4848" s="62"/>
      <c r="U4848" s="62"/>
      <c r="V4848" s="417"/>
      <c r="W4848" s="62"/>
      <c r="X4848" s="415"/>
      <c r="Y4848" s="417"/>
      <c r="Z4848" s="415"/>
      <c r="AA4848" s="417"/>
      <c r="AB4848" s="62"/>
      <c r="AC4848" s="62"/>
      <c r="AD4848" s="62"/>
      <c r="AE4848" s="62"/>
      <c r="AF4848" s="62"/>
      <c r="AG4848" s="62"/>
      <c r="AH4848" s="62"/>
    </row>
    <row r="4849" spans="14:34">
      <c r="N4849" s="415"/>
      <c r="O4849" s="417"/>
      <c r="P4849" s="415"/>
      <c r="Q4849" s="418"/>
      <c r="R4849" s="62"/>
      <c r="S4849" s="62"/>
      <c r="T4849" s="62"/>
      <c r="U4849" s="62"/>
      <c r="V4849" s="417"/>
      <c r="W4849" s="62"/>
      <c r="X4849" s="415"/>
      <c r="Y4849" s="417"/>
      <c r="Z4849" s="415"/>
      <c r="AA4849" s="417"/>
      <c r="AB4849" s="62"/>
      <c r="AC4849" s="62"/>
      <c r="AD4849" s="62"/>
      <c r="AE4849" s="62"/>
      <c r="AF4849" s="62"/>
      <c r="AG4849" s="62"/>
      <c r="AH4849" s="62"/>
    </row>
    <row r="4850" spans="14:34">
      <c r="N4850" s="415"/>
      <c r="O4850" s="417"/>
      <c r="P4850" s="415"/>
      <c r="Q4850" s="418"/>
      <c r="R4850" s="62"/>
      <c r="S4850" s="62"/>
      <c r="T4850" s="62"/>
      <c r="U4850" s="62"/>
      <c r="V4850" s="417"/>
      <c r="W4850" s="62"/>
      <c r="X4850" s="415"/>
      <c r="Y4850" s="417"/>
      <c r="Z4850" s="415"/>
      <c r="AA4850" s="417"/>
      <c r="AB4850" s="62"/>
      <c r="AC4850" s="62"/>
      <c r="AD4850" s="62"/>
      <c r="AE4850" s="62"/>
      <c r="AF4850" s="62"/>
      <c r="AG4850" s="62"/>
      <c r="AH4850" s="62"/>
    </row>
    <row r="4851" spans="14:34">
      <c r="N4851" s="415"/>
      <c r="O4851" s="417"/>
      <c r="P4851" s="415"/>
      <c r="Q4851" s="418"/>
      <c r="R4851" s="62"/>
      <c r="S4851" s="62"/>
      <c r="T4851" s="62"/>
      <c r="U4851" s="62"/>
      <c r="V4851" s="417"/>
      <c r="W4851" s="62"/>
      <c r="X4851" s="415"/>
      <c r="Y4851" s="417"/>
      <c r="Z4851" s="415"/>
      <c r="AA4851" s="417"/>
      <c r="AB4851" s="62"/>
      <c r="AC4851" s="62"/>
      <c r="AD4851" s="62"/>
      <c r="AE4851" s="62"/>
      <c r="AF4851" s="62"/>
      <c r="AG4851" s="62"/>
      <c r="AH4851" s="62"/>
    </row>
    <row r="4852" spans="14:34">
      <c r="N4852" s="415"/>
      <c r="O4852" s="417"/>
      <c r="P4852" s="415"/>
      <c r="Q4852" s="418"/>
      <c r="R4852" s="62"/>
      <c r="S4852" s="62"/>
      <c r="T4852" s="62"/>
      <c r="U4852" s="62"/>
      <c r="V4852" s="417"/>
      <c r="W4852" s="62"/>
      <c r="X4852" s="415"/>
      <c r="Y4852" s="417"/>
      <c r="Z4852" s="415"/>
      <c r="AA4852" s="417"/>
      <c r="AB4852" s="62"/>
      <c r="AC4852" s="62"/>
      <c r="AD4852" s="62"/>
      <c r="AE4852" s="62"/>
      <c r="AF4852" s="62"/>
      <c r="AG4852" s="62"/>
      <c r="AH4852" s="62"/>
    </row>
    <row r="4853" spans="14:34">
      <c r="N4853" s="415"/>
      <c r="O4853" s="417"/>
      <c r="P4853" s="415"/>
      <c r="Q4853" s="418"/>
      <c r="R4853" s="62"/>
      <c r="S4853" s="62"/>
      <c r="T4853" s="62"/>
      <c r="U4853" s="62"/>
      <c r="V4853" s="417"/>
      <c r="W4853" s="62"/>
      <c r="X4853" s="415"/>
      <c r="Y4853" s="417"/>
      <c r="Z4853" s="415"/>
      <c r="AA4853" s="417"/>
      <c r="AB4853" s="62"/>
      <c r="AC4853" s="62"/>
      <c r="AD4853" s="62"/>
      <c r="AE4853" s="62"/>
      <c r="AF4853" s="62"/>
      <c r="AG4853" s="62"/>
      <c r="AH4853" s="62"/>
    </row>
    <row r="4854" spans="14:34">
      <c r="N4854" s="415"/>
      <c r="O4854" s="417"/>
      <c r="P4854" s="415"/>
      <c r="Q4854" s="418"/>
      <c r="R4854" s="62"/>
      <c r="S4854" s="62"/>
      <c r="T4854" s="62"/>
      <c r="U4854" s="62"/>
      <c r="V4854" s="417"/>
      <c r="W4854" s="62"/>
      <c r="X4854" s="415"/>
      <c r="Y4854" s="417"/>
      <c r="Z4854" s="415"/>
      <c r="AA4854" s="417"/>
      <c r="AB4854" s="62"/>
      <c r="AC4854" s="62"/>
      <c r="AD4854" s="62"/>
      <c r="AE4854" s="62"/>
      <c r="AF4854" s="62"/>
      <c r="AG4854" s="62"/>
      <c r="AH4854" s="62"/>
    </row>
    <row r="4855" spans="14:34">
      <c r="N4855" s="415"/>
      <c r="O4855" s="417"/>
      <c r="P4855" s="415"/>
      <c r="Q4855" s="418"/>
      <c r="R4855" s="62"/>
      <c r="S4855" s="62"/>
      <c r="T4855" s="62"/>
      <c r="U4855" s="62"/>
      <c r="V4855" s="417"/>
      <c r="W4855" s="62"/>
      <c r="X4855" s="415"/>
      <c r="Y4855" s="417"/>
      <c r="Z4855" s="415"/>
      <c r="AA4855" s="417"/>
      <c r="AB4855" s="62"/>
      <c r="AC4855" s="62"/>
      <c r="AD4855" s="62"/>
      <c r="AE4855" s="62"/>
      <c r="AF4855" s="62"/>
      <c r="AG4855" s="62"/>
      <c r="AH4855" s="62"/>
    </row>
    <row r="4856" spans="14:34">
      <c r="N4856" s="415"/>
      <c r="O4856" s="417"/>
      <c r="P4856" s="415"/>
      <c r="Q4856" s="418"/>
      <c r="R4856" s="62"/>
      <c r="S4856" s="62"/>
      <c r="T4856" s="62"/>
      <c r="U4856" s="62"/>
      <c r="V4856" s="417"/>
      <c r="W4856" s="62"/>
      <c r="X4856" s="415"/>
      <c r="Y4856" s="417"/>
      <c r="Z4856" s="415"/>
      <c r="AA4856" s="417"/>
      <c r="AB4856" s="62"/>
      <c r="AC4856" s="62"/>
      <c r="AD4856" s="62"/>
      <c r="AE4856" s="62"/>
      <c r="AF4856" s="62"/>
      <c r="AG4856" s="62"/>
      <c r="AH4856" s="62"/>
    </row>
    <row r="4857" spans="14:34">
      <c r="N4857" s="415"/>
      <c r="O4857" s="417"/>
      <c r="P4857" s="415"/>
      <c r="Q4857" s="418"/>
      <c r="R4857" s="62"/>
      <c r="S4857" s="62"/>
      <c r="T4857" s="62"/>
      <c r="U4857" s="62"/>
      <c r="V4857" s="417"/>
      <c r="W4857" s="62"/>
      <c r="X4857" s="415"/>
      <c r="Y4857" s="417"/>
      <c r="Z4857" s="415"/>
      <c r="AA4857" s="417"/>
      <c r="AB4857" s="62"/>
      <c r="AC4857" s="62"/>
      <c r="AD4857" s="62"/>
      <c r="AE4857" s="62"/>
      <c r="AF4857" s="62"/>
      <c r="AG4857" s="62"/>
      <c r="AH4857" s="62"/>
    </row>
    <row r="4858" spans="14:34">
      <c r="N4858" s="415"/>
      <c r="O4858" s="417"/>
      <c r="P4858" s="415"/>
      <c r="Q4858" s="418"/>
      <c r="R4858" s="62"/>
      <c r="S4858" s="62"/>
      <c r="T4858" s="62"/>
      <c r="U4858" s="62"/>
      <c r="V4858" s="417"/>
      <c r="W4858" s="62"/>
      <c r="X4858" s="415"/>
      <c r="Y4858" s="417"/>
      <c r="Z4858" s="415"/>
      <c r="AA4858" s="417"/>
      <c r="AB4858" s="62"/>
      <c r="AC4858" s="62"/>
      <c r="AD4858" s="62"/>
      <c r="AE4858" s="62"/>
      <c r="AF4858" s="62"/>
      <c r="AG4858" s="62"/>
      <c r="AH4858" s="62"/>
    </row>
    <row r="4859" spans="14:34">
      <c r="N4859" s="415"/>
      <c r="O4859" s="417"/>
      <c r="P4859" s="415"/>
      <c r="Q4859" s="418"/>
      <c r="R4859" s="62"/>
      <c r="S4859" s="62"/>
      <c r="T4859" s="62"/>
      <c r="U4859" s="62"/>
      <c r="V4859" s="417"/>
      <c r="W4859" s="62"/>
      <c r="X4859" s="415"/>
      <c r="Y4859" s="417"/>
      <c r="Z4859" s="415"/>
      <c r="AA4859" s="417"/>
      <c r="AB4859" s="62"/>
      <c r="AC4859" s="62"/>
      <c r="AD4859" s="62"/>
      <c r="AE4859" s="62"/>
      <c r="AF4859" s="62"/>
      <c r="AG4859" s="62"/>
      <c r="AH4859" s="62"/>
    </row>
    <row r="4860" spans="14:34">
      <c r="N4860" s="415"/>
      <c r="O4860" s="417"/>
      <c r="P4860" s="415"/>
      <c r="Q4860" s="418"/>
      <c r="R4860" s="62"/>
      <c r="S4860" s="62"/>
      <c r="T4860" s="62"/>
      <c r="U4860" s="62"/>
      <c r="V4860" s="417"/>
      <c r="W4860" s="62"/>
      <c r="X4860" s="415"/>
      <c r="Y4860" s="417"/>
      <c r="Z4860" s="415"/>
      <c r="AA4860" s="417"/>
      <c r="AB4860" s="62"/>
      <c r="AC4860" s="62"/>
      <c r="AD4860" s="62"/>
      <c r="AE4860" s="62"/>
      <c r="AF4860" s="62"/>
      <c r="AG4860" s="62"/>
      <c r="AH4860" s="62"/>
    </row>
    <row r="4861" spans="14:34">
      <c r="N4861" s="415"/>
      <c r="O4861" s="417"/>
      <c r="P4861" s="415"/>
      <c r="Q4861" s="418"/>
      <c r="R4861" s="62"/>
      <c r="S4861" s="62"/>
      <c r="T4861" s="62"/>
      <c r="U4861" s="62"/>
      <c r="V4861" s="417"/>
      <c r="W4861" s="62"/>
      <c r="X4861" s="415"/>
      <c r="Y4861" s="417"/>
      <c r="Z4861" s="415"/>
      <c r="AA4861" s="417"/>
      <c r="AB4861" s="62"/>
      <c r="AC4861" s="62"/>
      <c r="AD4861" s="62"/>
      <c r="AE4861" s="62"/>
      <c r="AF4861" s="62"/>
      <c r="AG4861" s="62"/>
      <c r="AH4861" s="62"/>
    </row>
    <row r="4862" spans="14:34">
      <c r="N4862" s="415"/>
      <c r="O4862" s="417"/>
      <c r="P4862" s="415"/>
      <c r="Q4862" s="418"/>
      <c r="R4862" s="62"/>
      <c r="S4862" s="62"/>
      <c r="T4862" s="62"/>
      <c r="U4862" s="62"/>
      <c r="V4862" s="417"/>
      <c r="W4862" s="62"/>
      <c r="X4862" s="415"/>
      <c r="Y4862" s="417"/>
      <c r="Z4862" s="415"/>
      <c r="AA4862" s="417"/>
      <c r="AB4862" s="62"/>
      <c r="AC4862" s="62"/>
      <c r="AD4862" s="62"/>
      <c r="AE4862" s="62"/>
      <c r="AF4862" s="62"/>
      <c r="AG4862" s="62"/>
      <c r="AH4862" s="62"/>
    </row>
    <row r="4863" spans="14:34">
      <c r="N4863" s="415"/>
      <c r="O4863" s="417"/>
      <c r="P4863" s="415"/>
      <c r="Q4863" s="418"/>
      <c r="R4863" s="62"/>
      <c r="S4863" s="62"/>
      <c r="T4863" s="62"/>
      <c r="U4863" s="62"/>
      <c r="V4863" s="417"/>
      <c r="W4863" s="62"/>
      <c r="X4863" s="415"/>
      <c r="Y4863" s="417"/>
      <c r="Z4863" s="415"/>
      <c r="AA4863" s="417"/>
      <c r="AB4863" s="62"/>
      <c r="AC4863" s="62"/>
      <c r="AD4863" s="62"/>
      <c r="AE4863" s="62"/>
      <c r="AF4863" s="62"/>
      <c r="AG4863" s="62"/>
      <c r="AH4863" s="62"/>
    </row>
    <row r="4864" spans="14:34">
      <c r="N4864" s="415"/>
      <c r="O4864" s="417"/>
      <c r="P4864" s="415"/>
      <c r="Q4864" s="418"/>
      <c r="R4864" s="62"/>
      <c r="S4864" s="62"/>
      <c r="T4864" s="62"/>
      <c r="U4864" s="62"/>
      <c r="V4864" s="417"/>
      <c r="W4864" s="62"/>
      <c r="X4864" s="415"/>
      <c r="Y4864" s="417"/>
      <c r="Z4864" s="415"/>
      <c r="AA4864" s="417"/>
      <c r="AB4864" s="62"/>
      <c r="AC4864" s="62"/>
      <c r="AD4864" s="62"/>
      <c r="AE4864" s="62"/>
      <c r="AF4864" s="62"/>
      <c r="AG4864" s="62"/>
      <c r="AH4864" s="62"/>
    </row>
    <row r="4865" spans="14:34">
      <c r="N4865" s="415"/>
      <c r="O4865" s="417"/>
      <c r="P4865" s="415"/>
      <c r="Q4865" s="418"/>
      <c r="R4865" s="62"/>
      <c r="S4865" s="62"/>
      <c r="T4865" s="62"/>
      <c r="U4865" s="62"/>
      <c r="V4865" s="417"/>
      <c r="W4865" s="62"/>
      <c r="X4865" s="415"/>
      <c r="Y4865" s="417"/>
      <c r="Z4865" s="415"/>
      <c r="AA4865" s="417"/>
      <c r="AB4865" s="62"/>
      <c r="AC4865" s="62"/>
      <c r="AD4865" s="62"/>
      <c r="AE4865" s="62"/>
      <c r="AF4865" s="62"/>
      <c r="AG4865" s="62"/>
      <c r="AH4865" s="62"/>
    </row>
    <row r="4866" spans="14:34">
      <c r="N4866" s="415"/>
      <c r="O4866" s="417"/>
      <c r="P4866" s="415"/>
      <c r="Q4866" s="418"/>
      <c r="R4866" s="62"/>
      <c r="S4866" s="62"/>
      <c r="T4866" s="62"/>
      <c r="U4866" s="62"/>
      <c r="V4866" s="417"/>
      <c r="W4866" s="62"/>
      <c r="X4866" s="415"/>
      <c r="Y4866" s="417"/>
      <c r="Z4866" s="415"/>
      <c r="AA4866" s="417"/>
      <c r="AB4866" s="62"/>
      <c r="AC4866" s="62"/>
      <c r="AD4866" s="62"/>
      <c r="AE4866" s="62"/>
      <c r="AF4866" s="62"/>
      <c r="AG4866" s="62"/>
      <c r="AH4866" s="62"/>
    </row>
    <row r="4867" spans="14:34">
      <c r="N4867" s="415"/>
      <c r="O4867" s="417"/>
      <c r="P4867" s="415"/>
      <c r="Q4867" s="418"/>
      <c r="R4867" s="62"/>
      <c r="S4867" s="62"/>
      <c r="T4867" s="62"/>
      <c r="U4867" s="62"/>
      <c r="V4867" s="417"/>
      <c r="W4867" s="62"/>
      <c r="X4867" s="415"/>
      <c r="Y4867" s="417"/>
      <c r="Z4867" s="415"/>
      <c r="AA4867" s="417"/>
      <c r="AB4867" s="62"/>
      <c r="AC4867" s="62"/>
      <c r="AD4867" s="62"/>
      <c r="AE4867" s="62"/>
      <c r="AF4867" s="62"/>
      <c r="AG4867" s="62"/>
      <c r="AH4867" s="62"/>
    </row>
    <row r="4868" spans="14:34">
      <c r="N4868" s="415"/>
      <c r="O4868" s="417"/>
      <c r="P4868" s="415"/>
      <c r="Q4868" s="418"/>
      <c r="R4868" s="62"/>
      <c r="S4868" s="62"/>
      <c r="T4868" s="62"/>
      <c r="U4868" s="62"/>
      <c r="V4868" s="417"/>
      <c r="W4868" s="62"/>
      <c r="X4868" s="415"/>
      <c r="Y4868" s="417"/>
      <c r="Z4868" s="415"/>
      <c r="AA4868" s="417"/>
      <c r="AB4868" s="62"/>
      <c r="AC4868" s="62"/>
      <c r="AD4868" s="62"/>
      <c r="AE4868" s="62"/>
      <c r="AF4868" s="62"/>
      <c r="AG4868" s="62"/>
      <c r="AH4868" s="62"/>
    </row>
    <row r="4869" spans="14:34">
      <c r="N4869" s="415"/>
      <c r="O4869" s="417"/>
      <c r="P4869" s="415"/>
      <c r="Q4869" s="418"/>
      <c r="R4869" s="62"/>
      <c r="S4869" s="62"/>
      <c r="T4869" s="62"/>
      <c r="U4869" s="62"/>
      <c r="V4869" s="417"/>
      <c r="W4869" s="62"/>
      <c r="X4869" s="415"/>
      <c r="Y4869" s="417"/>
      <c r="Z4869" s="415"/>
      <c r="AA4869" s="417"/>
      <c r="AB4869" s="62"/>
      <c r="AC4869" s="62"/>
      <c r="AD4869" s="62"/>
      <c r="AE4869" s="62"/>
      <c r="AF4869" s="62"/>
      <c r="AG4869" s="62"/>
      <c r="AH4869" s="62"/>
    </row>
    <row r="4870" spans="14:34">
      <c r="N4870" s="415"/>
      <c r="O4870" s="417"/>
      <c r="P4870" s="415"/>
      <c r="Q4870" s="418"/>
      <c r="R4870" s="62"/>
      <c r="S4870" s="62"/>
      <c r="T4870" s="62"/>
      <c r="U4870" s="62"/>
      <c r="V4870" s="417"/>
      <c r="W4870" s="62"/>
      <c r="X4870" s="415"/>
      <c r="Y4870" s="417"/>
      <c r="Z4870" s="415"/>
      <c r="AA4870" s="417"/>
      <c r="AB4870" s="62"/>
      <c r="AC4870" s="62"/>
      <c r="AD4870" s="62"/>
      <c r="AE4870" s="62"/>
      <c r="AF4870" s="62"/>
      <c r="AG4870" s="62"/>
      <c r="AH4870" s="62"/>
    </row>
    <row r="4871" spans="14:34">
      <c r="N4871" s="415"/>
      <c r="O4871" s="417"/>
      <c r="P4871" s="415"/>
      <c r="Q4871" s="418"/>
      <c r="R4871" s="62"/>
      <c r="S4871" s="62"/>
      <c r="T4871" s="62"/>
      <c r="U4871" s="62"/>
      <c r="V4871" s="417"/>
      <c r="W4871" s="62"/>
      <c r="X4871" s="415"/>
      <c r="Y4871" s="417"/>
      <c r="Z4871" s="415"/>
      <c r="AA4871" s="417"/>
      <c r="AB4871" s="62"/>
      <c r="AC4871" s="62"/>
      <c r="AD4871" s="62"/>
      <c r="AE4871" s="62"/>
      <c r="AF4871" s="62"/>
      <c r="AG4871" s="62"/>
      <c r="AH4871" s="62"/>
    </row>
    <row r="4872" spans="14:34">
      <c r="N4872" s="415"/>
      <c r="O4872" s="417"/>
      <c r="P4872" s="415"/>
      <c r="Q4872" s="418"/>
      <c r="R4872" s="62"/>
      <c r="S4872" s="62"/>
      <c r="T4872" s="62"/>
      <c r="U4872" s="62"/>
      <c r="V4872" s="417"/>
      <c r="W4872" s="62"/>
      <c r="X4872" s="415"/>
      <c r="Y4872" s="417"/>
      <c r="Z4872" s="415"/>
      <c r="AA4872" s="417"/>
      <c r="AB4872" s="62"/>
      <c r="AC4872" s="62"/>
      <c r="AD4872" s="62"/>
      <c r="AE4872" s="62"/>
      <c r="AF4872" s="62"/>
      <c r="AG4872" s="62"/>
      <c r="AH4872" s="62"/>
    </row>
    <row r="4873" spans="14:34">
      <c r="N4873" s="415"/>
      <c r="O4873" s="417"/>
      <c r="P4873" s="415"/>
      <c r="Q4873" s="418"/>
      <c r="R4873" s="62"/>
      <c r="S4873" s="62"/>
      <c r="T4873" s="62"/>
      <c r="U4873" s="62"/>
      <c r="V4873" s="417"/>
      <c r="W4873" s="62"/>
      <c r="X4873" s="415"/>
      <c r="Y4873" s="417"/>
      <c r="Z4873" s="415"/>
      <c r="AA4873" s="417"/>
      <c r="AB4873" s="62"/>
      <c r="AC4873" s="62"/>
      <c r="AD4873" s="62"/>
      <c r="AE4873" s="62"/>
      <c r="AF4873" s="62"/>
      <c r="AG4873" s="62"/>
      <c r="AH4873" s="62"/>
    </row>
    <row r="4874" spans="14:34">
      <c r="N4874" s="415"/>
      <c r="O4874" s="417"/>
      <c r="P4874" s="415"/>
      <c r="Q4874" s="418"/>
      <c r="R4874" s="62"/>
      <c r="S4874" s="62"/>
      <c r="T4874" s="62"/>
      <c r="U4874" s="62"/>
      <c r="V4874" s="417"/>
      <c r="W4874" s="62"/>
      <c r="X4874" s="415"/>
      <c r="Y4874" s="417"/>
      <c r="Z4874" s="415"/>
      <c r="AA4874" s="417"/>
      <c r="AB4874" s="62"/>
      <c r="AC4874" s="62"/>
      <c r="AD4874" s="62"/>
      <c r="AE4874" s="62"/>
      <c r="AF4874" s="62"/>
      <c r="AG4874" s="62"/>
      <c r="AH4874" s="62"/>
    </row>
    <row r="4875" spans="14:34">
      <c r="N4875" s="415"/>
      <c r="O4875" s="417"/>
      <c r="P4875" s="415"/>
      <c r="Q4875" s="418"/>
      <c r="R4875" s="62"/>
      <c r="S4875" s="62"/>
      <c r="T4875" s="62"/>
      <c r="U4875" s="62"/>
      <c r="V4875" s="417"/>
      <c r="W4875" s="62"/>
      <c r="X4875" s="415"/>
      <c r="Y4875" s="417"/>
      <c r="Z4875" s="415"/>
      <c r="AA4875" s="417"/>
      <c r="AB4875" s="62"/>
      <c r="AC4875" s="62"/>
      <c r="AD4875" s="62"/>
      <c r="AE4875" s="62"/>
      <c r="AF4875" s="62"/>
      <c r="AG4875" s="62"/>
      <c r="AH4875" s="62"/>
    </row>
    <row r="4876" spans="14:34">
      <c r="N4876" s="415"/>
      <c r="O4876" s="417"/>
      <c r="P4876" s="415"/>
      <c r="Q4876" s="418"/>
      <c r="R4876" s="62"/>
      <c r="S4876" s="62"/>
      <c r="T4876" s="62"/>
      <c r="U4876" s="62"/>
      <c r="V4876" s="417"/>
      <c r="W4876" s="62"/>
      <c r="X4876" s="415"/>
      <c r="Y4876" s="417"/>
      <c r="Z4876" s="415"/>
      <c r="AA4876" s="417"/>
      <c r="AB4876" s="62"/>
      <c r="AC4876" s="62"/>
      <c r="AD4876" s="62"/>
      <c r="AE4876" s="62"/>
      <c r="AF4876" s="62"/>
      <c r="AG4876" s="62"/>
      <c r="AH4876" s="62"/>
    </row>
    <row r="4877" spans="14:34">
      <c r="N4877" s="415"/>
      <c r="O4877" s="417"/>
      <c r="P4877" s="415"/>
      <c r="Q4877" s="418"/>
      <c r="R4877" s="62"/>
      <c r="S4877" s="62"/>
      <c r="T4877" s="62"/>
      <c r="U4877" s="62"/>
      <c r="V4877" s="417"/>
      <c r="W4877" s="62"/>
      <c r="X4877" s="415"/>
      <c r="Y4877" s="417"/>
      <c r="Z4877" s="415"/>
      <c r="AA4877" s="417"/>
      <c r="AB4877" s="62"/>
      <c r="AC4877" s="62"/>
      <c r="AD4877" s="62"/>
      <c r="AE4877" s="62"/>
      <c r="AF4877" s="62"/>
      <c r="AG4877" s="62"/>
      <c r="AH4877" s="62"/>
    </row>
    <row r="4878" spans="14:34">
      <c r="N4878" s="415"/>
      <c r="O4878" s="417"/>
      <c r="P4878" s="415"/>
      <c r="Q4878" s="418"/>
      <c r="R4878" s="62"/>
      <c r="S4878" s="62"/>
      <c r="T4878" s="62"/>
      <c r="U4878" s="62"/>
      <c r="V4878" s="417"/>
      <c r="W4878" s="62"/>
      <c r="X4878" s="415"/>
      <c r="Y4878" s="417"/>
      <c r="Z4878" s="415"/>
      <c r="AA4878" s="417"/>
      <c r="AB4878" s="62"/>
      <c r="AC4878" s="62"/>
      <c r="AD4878" s="62"/>
      <c r="AE4878" s="62"/>
      <c r="AF4878" s="62"/>
      <c r="AG4878" s="62"/>
      <c r="AH4878" s="62"/>
    </row>
    <row r="4879" spans="14:34">
      <c r="N4879" s="415"/>
      <c r="O4879" s="417"/>
      <c r="P4879" s="415"/>
      <c r="Q4879" s="418"/>
      <c r="R4879" s="62"/>
      <c r="S4879" s="62"/>
      <c r="T4879" s="62"/>
      <c r="U4879" s="62"/>
      <c r="V4879" s="417"/>
      <c r="W4879" s="62"/>
      <c r="X4879" s="415"/>
      <c r="Y4879" s="417"/>
      <c r="Z4879" s="415"/>
      <c r="AA4879" s="417"/>
      <c r="AB4879" s="62"/>
      <c r="AC4879" s="62"/>
      <c r="AD4879" s="62"/>
      <c r="AE4879" s="62"/>
      <c r="AF4879" s="62"/>
      <c r="AG4879" s="62"/>
      <c r="AH4879" s="62"/>
    </row>
    <row r="4880" spans="14:34">
      <c r="N4880" s="415"/>
      <c r="O4880" s="417"/>
      <c r="P4880" s="415"/>
      <c r="Q4880" s="418"/>
      <c r="R4880" s="62"/>
      <c r="S4880" s="62"/>
      <c r="T4880" s="62"/>
      <c r="U4880" s="62"/>
      <c r="V4880" s="417"/>
      <c r="W4880" s="62"/>
      <c r="X4880" s="415"/>
      <c r="Y4880" s="417"/>
      <c r="Z4880" s="415"/>
      <c r="AA4880" s="417"/>
      <c r="AB4880" s="62"/>
      <c r="AC4880" s="62"/>
      <c r="AD4880" s="62"/>
      <c r="AE4880" s="62"/>
      <c r="AF4880" s="62"/>
      <c r="AG4880" s="62"/>
      <c r="AH4880" s="62"/>
    </row>
    <row r="4881" spans="14:34">
      <c r="N4881" s="415"/>
      <c r="O4881" s="417"/>
      <c r="P4881" s="415"/>
      <c r="Q4881" s="418"/>
      <c r="R4881" s="62"/>
      <c r="S4881" s="62"/>
      <c r="T4881" s="62"/>
      <c r="U4881" s="62"/>
      <c r="V4881" s="417"/>
      <c r="W4881" s="62"/>
      <c r="X4881" s="415"/>
      <c r="Y4881" s="417"/>
      <c r="Z4881" s="415"/>
      <c r="AA4881" s="417"/>
      <c r="AB4881" s="62"/>
      <c r="AC4881" s="62"/>
      <c r="AD4881" s="62"/>
      <c r="AE4881" s="62"/>
      <c r="AF4881" s="62"/>
      <c r="AG4881" s="62"/>
      <c r="AH4881" s="62"/>
    </row>
    <row r="4882" spans="14:34">
      <c r="N4882" s="415"/>
      <c r="O4882" s="417"/>
      <c r="P4882" s="415"/>
      <c r="Q4882" s="418"/>
      <c r="R4882" s="62"/>
      <c r="S4882" s="62"/>
      <c r="T4882" s="62"/>
      <c r="U4882" s="62"/>
      <c r="V4882" s="417"/>
      <c r="W4882" s="62"/>
      <c r="X4882" s="415"/>
      <c r="Y4882" s="417"/>
      <c r="Z4882" s="415"/>
      <c r="AA4882" s="417"/>
      <c r="AB4882" s="62"/>
      <c r="AC4882" s="62"/>
      <c r="AD4882" s="62"/>
      <c r="AE4882" s="62"/>
      <c r="AF4882" s="62"/>
      <c r="AG4882" s="62"/>
      <c r="AH4882" s="62"/>
    </row>
    <row r="4883" spans="14:34">
      <c r="N4883" s="415"/>
      <c r="O4883" s="417"/>
      <c r="P4883" s="415"/>
      <c r="Q4883" s="418"/>
      <c r="R4883" s="62"/>
      <c r="S4883" s="62"/>
      <c r="T4883" s="62"/>
      <c r="U4883" s="62"/>
      <c r="V4883" s="417"/>
      <c r="W4883" s="62"/>
      <c r="X4883" s="415"/>
      <c r="Y4883" s="417"/>
      <c r="Z4883" s="415"/>
      <c r="AA4883" s="417"/>
      <c r="AB4883" s="62"/>
      <c r="AC4883" s="62"/>
      <c r="AD4883" s="62"/>
      <c r="AE4883" s="62"/>
      <c r="AF4883" s="62"/>
      <c r="AG4883" s="62"/>
      <c r="AH4883" s="62"/>
    </row>
    <row r="4884" spans="14:34">
      <c r="N4884" s="415"/>
      <c r="O4884" s="417"/>
      <c r="P4884" s="415"/>
      <c r="Q4884" s="418"/>
      <c r="R4884" s="62"/>
      <c r="S4884" s="62"/>
      <c r="T4884" s="62"/>
      <c r="U4884" s="62"/>
      <c r="V4884" s="417"/>
      <c r="W4884" s="62"/>
      <c r="X4884" s="415"/>
      <c r="Y4884" s="417"/>
      <c r="Z4884" s="415"/>
      <c r="AA4884" s="417"/>
      <c r="AB4884" s="62"/>
      <c r="AC4884" s="62"/>
      <c r="AD4884" s="62"/>
      <c r="AE4884" s="62"/>
      <c r="AF4884" s="62"/>
      <c r="AG4884" s="62"/>
      <c r="AH4884" s="62"/>
    </row>
    <row r="4885" spans="14:34">
      <c r="N4885" s="415"/>
      <c r="O4885" s="417"/>
      <c r="P4885" s="415"/>
      <c r="Q4885" s="418"/>
      <c r="R4885" s="62"/>
      <c r="S4885" s="62"/>
      <c r="T4885" s="62"/>
      <c r="U4885" s="62"/>
      <c r="V4885" s="417"/>
      <c r="W4885" s="62"/>
      <c r="X4885" s="415"/>
      <c r="Y4885" s="417"/>
      <c r="Z4885" s="415"/>
      <c r="AA4885" s="417"/>
      <c r="AB4885" s="62"/>
      <c r="AC4885" s="62"/>
      <c r="AD4885" s="62"/>
      <c r="AE4885" s="62"/>
      <c r="AF4885" s="62"/>
      <c r="AG4885" s="62"/>
      <c r="AH4885" s="62"/>
    </row>
    <row r="4886" spans="14:34">
      <c r="N4886" s="415"/>
      <c r="O4886" s="417"/>
      <c r="P4886" s="415"/>
      <c r="Q4886" s="418"/>
      <c r="R4886" s="62"/>
      <c r="S4886" s="62"/>
      <c r="T4886" s="62"/>
      <c r="U4886" s="62"/>
      <c r="V4886" s="417"/>
      <c r="W4886" s="62"/>
      <c r="X4886" s="415"/>
      <c r="Y4886" s="417"/>
      <c r="Z4886" s="415"/>
      <c r="AA4886" s="417"/>
      <c r="AB4886" s="62"/>
      <c r="AC4886" s="62"/>
      <c r="AD4886" s="62"/>
      <c r="AE4886" s="62"/>
      <c r="AF4886" s="62"/>
      <c r="AG4886" s="62"/>
      <c r="AH4886" s="62"/>
    </row>
    <row r="4887" spans="14:34">
      <c r="N4887" s="415"/>
      <c r="O4887" s="417"/>
      <c r="P4887" s="415"/>
      <c r="Q4887" s="418"/>
      <c r="R4887" s="62"/>
      <c r="S4887" s="62"/>
      <c r="T4887" s="62"/>
      <c r="U4887" s="62"/>
      <c r="V4887" s="417"/>
      <c r="W4887" s="62"/>
      <c r="X4887" s="415"/>
      <c r="Y4887" s="417"/>
      <c r="Z4887" s="415"/>
      <c r="AA4887" s="417"/>
      <c r="AB4887" s="62"/>
      <c r="AC4887" s="62"/>
      <c r="AD4887" s="62"/>
      <c r="AE4887" s="62"/>
      <c r="AF4887" s="62"/>
      <c r="AG4887" s="62"/>
      <c r="AH4887" s="62"/>
    </row>
    <row r="4888" spans="14:34">
      <c r="N4888" s="415"/>
      <c r="O4888" s="417"/>
      <c r="P4888" s="415"/>
      <c r="Q4888" s="418"/>
      <c r="R4888" s="62"/>
      <c r="S4888" s="62"/>
      <c r="T4888" s="62"/>
      <c r="U4888" s="62"/>
      <c r="V4888" s="417"/>
      <c r="W4888" s="62"/>
      <c r="X4888" s="415"/>
      <c r="Y4888" s="417"/>
      <c r="Z4888" s="415"/>
      <c r="AA4888" s="417"/>
      <c r="AB4888" s="62"/>
      <c r="AC4888" s="62"/>
      <c r="AD4888" s="62"/>
      <c r="AE4888" s="62"/>
      <c r="AF4888" s="62"/>
      <c r="AG4888" s="62"/>
      <c r="AH4888" s="62"/>
    </row>
    <row r="4889" spans="14:34">
      <c r="N4889" s="415"/>
      <c r="O4889" s="417"/>
      <c r="P4889" s="415"/>
      <c r="Q4889" s="418"/>
      <c r="R4889" s="62"/>
      <c r="S4889" s="62"/>
      <c r="T4889" s="62"/>
      <c r="U4889" s="62"/>
      <c r="V4889" s="417"/>
      <c r="W4889" s="62"/>
      <c r="X4889" s="415"/>
      <c r="Y4889" s="417"/>
      <c r="Z4889" s="415"/>
      <c r="AA4889" s="417"/>
      <c r="AB4889" s="62"/>
      <c r="AC4889" s="62"/>
      <c r="AD4889" s="62"/>
      <c r="AE4889" s="62"/>
      <c r="AF4889" s="62"/>
      <c r="AG4889" s="62"/>
      <c r="AH4889" s="62"/>
    </row>
    <row r="4890" spans="14:34">
      <c r="N4890" s="415"/>
      <c r="O4890" s="417"/>
      <c r="P4890" s="415"/>
      <c r="Q4890" s="418"/>
      <c r="R4890" s="62"/>
      <c r="S4890" s="62"/>
      <c r="T4890" s="62"/>
      <c r="U4890" s="62"/>
      <c r="V4890" s="417"/>
      <c r="W4890" s="62"/>
      <c r="X4890" s="415"/>
      <c r="Y4890" s="417"/>
      <c r="Z4890" s="415"/>
      <c r="AA4890" s="417"/>
      <c r="AB4890" s="62"/>
      <c r="AC4890" s="62"/>
      <c r="AD4890" s="62"/>
      <c r="AE4890" s="62"/>
      <c r="AF4890" s="62"/>
      <c r="AG4890" s="62"/>
      <c r="AH4890" s="62"/>
    </row>
    <row r="4891" spans="14:34">
      <c r="N4891" s="415"/>
      <c r="O4891" s="417"/>
      <c r="P4891" s="415"/>
      <c r="Q4891" s="418"/>
      <c r="R4891" s="62"/>
      <c r="S4891" s="62"/>
      <c r="T4891" s="62"/>
      <c r="U4891" s="62"/>
      <c r="V4891" s="417"/>
      <c r="W4891" s="62"/>
      <c r="X4891" s="415"/>
      <c r="Y4891" s="417"/>
      <c r="Z4891" s="415"/>
      <c r="AA4891" s="417"/>
      <c r="AB4891" s="62"/>
      <c r="AC4891" s="62"/>
      <c r="AD4891" s="62"/>
      <c r="AE4891" s="62"/>
      <c r="AF4891" s="62"/>
      <c r="AG4891" s="62"/>
      <c r="AH4891" s="62"/>
    </row>
    <row r="4892" spans="14:34">
      <c r="N4892" s="415"/>
      <c r="O4892" s="417"/>
      <c r="P4892" s="415"/>
      <c r="Q4892" s="418"/>
      <c r="R4892" s="62"/>
      <c r="S4892" s="62"/>
      <c r="T4892" s="62"/>
      <c r="U4892" s="62"/>
      <c r="V4892" s="417"/>
      <c r="W4892" s="62"/>
      <c r="X4892" s="415"/>
      <c r="Y4892" s="417"/>
      <c r="Z4892" s="415"/>
      <c r="AA4892" s="417"/>
      <c r="AB4892" s="62"/>
      <c r="AC4892" s="62"/>
      <c r="AD4892" s="62"/>
      <c r="AE4892" s="62"/>
      <c r="AF4892" s="62"/>
      <c r="AG4892" s="62"/>
      <c r="AH4892" s="62"/>
    </row>
    <row r="4893" spans="14:34">
      <c r="N4893" s="415"/>
      <c r="O4893" s="417"/>
      <c r="P4893" s="415"/>
      <c r="Q4893" s="418"/>
      <c r="R4893" s="62"/>
      <c r="S4893" s="62"/>
      <c r="T4893" s="62"/>
      <c r="U4893" s="62"/>
      <c r="V4893" s="417"/>
      <c r="W4893" s="62"/>
      <c r="X4893" s="415"/>
      <c r="Y4893" s="417"/>
      <c r="Z4893" s="415"/>
      <c r="AA4893" s="417"/>
      <c r="AB4893" s="62"/>
      <c r="AC4893" s="62"/>
      <c r="AD4893" s="62"/>
      <c r="AE4893" s="62"/>
      <c r="AF4893" s="62"/>
      <c r="AG4893" s="62"/>
      <c r="AH4893" s="62"/>
    </row>
    <row r="4894" spans="14:34">
      <c r="N4894" s="415"/>
      <c r="O4894" s="417"/>
      <c r="P4894" s="415"/>
      <c r="Q4894" s="418"/>
      <c r="R4894" s="62"/>
      <c r="S4894" s="62"/>
      <c r="T4894" s="62"/>
      <c r="U4894" s="62"/>
      <c r="V4894" s="417"/>
      <c r="W4894" s="62"/>
      <c r="X4894" s="415"/>
      <c r="Y4894" s="417"/>
      <c r="Z4894" s="415"/>
      <c r="AA4894" s="417"/>
      <c r="AB4894" s="62"/>
      <c r="AC4894" s="62"/>
      <c r="AD4894" s="62"/>
      <c r="AE4894" s="62"/>
      <c r="AF4894" s="62"/>
      <c r="AG4894" s="62"/>
      <c r="AH4894" s="62"/>
    </row>
    <row r="4895" spans="14:34">
      <c r="N4895" s="415"/>
      <c r="O4895" s="417"/>
      <c r="P4895" s="415"/>
      <c r="Q4895" s="418"/>
      <c r="R4895" s="62"/>
      <c r="S4895" s="62"/>
      <c r="T4895" s="62"/>
      <c r="U4895" s="62"/>
      <c r="V4895" s="417"/>
      <c r="W4895" s="62"/>
      <c r="X4895" s="415"/>
      <c r="Y4895" s="417"/>
      <c r="Z4895" s="415"/>
      <c r="AA4895" s="417"/>
      <c r="AB4895" s="62"/>
      <c r="AC4895" s="62"/>
      <c r="AD4895" s="62"/>
      <c r="AE4895" s="62"/>
      <c r="AF4895" s="62"/>
      <c r="AG4895" s="62"/>
      <c r="AH4895" s="62"/>
    </row>
    <row r="4896" spans="14:34">
      <c r="N4896" s="415"/>
      <c r="O4896" s="417"/>
      <c r="P4896" s="415"/>
      <c r="Q4896" s="418"/>
      <c r="R4896" s="62"/>
      <c r="S4896" s="62"/>
      <c r="T4896" s="62"/>
      <c r="U4896" s="62"/>
      <c r="V4896" s="417"/>
      <c r="W4896" s="62"/>
      <c r="X4896" s="415"/>
      <c r="Y4896" s="417"/>
      <c r="Z4896" s="415"/>
      <c r="AA4896" s="417"/>
      <c r="AB4896" s="62"/>
      <c r="AC4896" s="62"/>
      <c r="AD4896" s="62"/>
      <c r="AE4896" s="62"/>
      <c r="AF4896" s="62"/>
      <c r="AG4896" s="62"/>
      <c r="AH4896" s="62"/>
    </row>
    <row r="4897" spans="14:34">
      <c r="N4897" s="415"/>
      <c r="O4897" s="417"/>
      <c r="P4897" s="415"/>
      <c r="Q4897" s="418"/>
      <c r="R4897" s="62"/>
      <c r="S4897" s="62"/>
      <c r="T4897" s="62"/>
      <c r="U4897" s="62"/>
      <c r="V4897" s="417"/>
      <c r="W4897" s="62"/>
      <c r="X4897" s="415"/>
      <c r="Y4897" s="417"/>
      <c r="Z4897" s="415"/>
      <c r="AA4897" s="417"/>
      <c r="AB4897" s="62"/>
      <c r="AC4897" s="62"/>
      <c r="AD4897" s="62"/>
      <c r="AE4897" s="62"/>
      <c r="AF4897" s="62"/>
      <c r="AG4897" s="62"/>
      <c r="AH4897" s="62"/>
    </row>
    <row r="4898" spans="14:34">
      <c r="N4898" s="415"/>
      <c r="O4898" s="417"/>
      <c r="P4898" s="415"/>
      <c r="Q4898" s="418"/>
      <c r="R4898" s="62"/>
      <c r="S4898" s="62"/>
      <c r="T4898" s="62"/>
      <c r="U4898" s="62"/>
      <c r="V4898" s="417"/>
      <c r="W4898" s="62"/>
      <c r="X4898" s="415"/>
      <c r="Y4898" s="417"/>
      <c r="Z4898" s="415"/>
      <c r="AA4898" s="417"/>
      <c r="AB4898" s="62"/>
      <c r="AC4898" s="62"/>
      <c r="AD4898" s="62"/>
      <c r="AE4898" s="62"/>
      <c r="AF4898" s="62"/>
      <c r="AG4898" s="62"/>
      <c r="AH4898" s="62"/>
    </row>
    <row r="4899" spans="14:34">
      <c r="N4899" s="415"/>
      <c r="O4899" s="417"/>
      <c r="P4899" s="415"/>
      <c r="Q4899" s="418"/>
      <c r="R4899" s="62"/>
      <c r="S4899" s="62"/>
      <c r="T4899" s="62"/>
      <c r="U4899" s="62"/>
      <c r="V4899" s="417"/>
      <c r="W4899" s="62"/>
      <c r="X4899" s="415"/>
      <c r="Y4899" s="417"/>
      <c r="Z4899" s="415"/>
      <c r="AA4899" s="417"/>
      <c r="AB4899" s="62"/>
      <c r="AC4899" s="62"/>
      <c r="AD4899" s="62"/>
      <c r="AE4899" s="62"/>
      <c r="AF4899" s="62"/>
      <c r="AG4899" s="62"/>
      <c r="AH4899" s="62"/>
    </row>
    <row r="4900" spans="14:34">
      <c r="N4900" s="415"/>
      <c r="O4900" s="417"/>
      <c r="P4900" s="415"/>
      <c r="Q4900" s="418"/>
      <c r="R4900" s="62"/>
      <c r="S4900" s="62"/>
      <c r="T4900" s="62"/>
      <c r="U4900" s="62"/>
      <c r="V4900" s="417"/>
      <c r="W4900" s="62"/>
      <c r="X4900" s="415"/>
      <c r="Y4900" s="417"/>
      <c r="Z4900" s="415"/>
      <c r="AA4900" s="417"/>
      <c r="AB4900" s="62"/>
      <c r="AC4900" s="62"/>
      <c r="AD4900" s="62"/>
      <c r="AE4900" s="62"/>
      <c r="AF4900" s="62"/>
      <c r="AG4900" s="62"/>
      <c r="AH4900" s="62"/>
    </row>
    <row r="4901" spans="14:34">
      <c r="N4901" s="415"/>
      <c r="O4901" s="417"/>
      <c r="P4901" s="415"/>
      <c r="Q4901" s="418"/>
      <c r="R4901" s="62"/>
      <c r="S4901" s="62"/>
      <c r="T4901" s="62"/>
      <c r="U4901" s="62"/>
      <c r="V4901" s="417"/>
      <c r="W4901" s="62"/>
      <c r="X4901" s="415"/>
      <c r="Y4901" s="417"/>
      <c r="Z4901" s="415"/>
      <c r="AA4901" s="417"/>
      <c r="AB4901" s="62"/>
      <c r="AC4901" s="62"/>
      <c r="AD4901" s="62"/>
      <c r="AE4901" s="62"/>
      <c r="AF4901" s="62"/>
      <c r="AG4901" s="62"/>
      <c r="AH4901" s="62"/>
    </row>
    <row r="4902" spans="14:34">
      <c r="N4902" s="415"/>
      <c r="O4902" s="417"/>
      <c r="P4902" s="415"/>
      <c r="Q4902" s="418"/>
      <c r="R4902" s="62"/>
      <c r="S4902" s="62"/>
      <c r="T4902" s="62"/>
      <c r="U4902" s="62"/>
      <c r="V4902" s="417"/>
      <c r="W4902" s="62"/>
      <c r="X4902" s="415"/>
      <c r="Y4902" s="417"/>
      <c r="Z4902" s="415"/>
      <c r="AA4902" s="417"/>
      <c r="AB4902" s="62"/>
      <c r="AC4902" s="62"/>
      <c r="AD4902" s="62"/>
      <c r="AE4902" s="62"/>
      <c r="AF4902" s="62"/>
      <c r="AG4902" s="62"/>
      <c r="AH4902" s="62"/>
    </row>
    <row r="4903" spans="14:34">
      <c r="N4903" s="415"/>
      <c r="O4903" s="417"/>
      <c r="P4903" s="415"/>
      <c r="Q4903" s="418"/>
      <c r="R4903" s="62"/>
      <c r="S4903" s="62"/>
      <c r="T4903" s="62"/>
      <c r="U4903" s="62"/>
      <c r="V4903" s="417"/>
      <c r="W4903" s="62"/>
      <c r="X4903" s="415"/>
      <c r="Y4903" s="417"/>
      <c r="Z4903" s="415"/>
      <c r="AA4903" s="417"/>
      <c r="AB4903" s="62"/>
      <c r="AC4903" s="62"/>
      <c r="AD4903" s="62"/>
      <c r="AE4903" s="62"/>
      <c r="AF4903" s="62"/>
      <c r="AG4903" s="62"/>
      <c r="AH4903" s="62"/>
    </row>
    <row r="4904" spans="14:34">
      <c r="N4904" s="415"/>
      <c r="O4904" s="417"/>
      <c r="P4904" s="415"/>
      <c r="Q4904" s="418"/>
      <c r="R4904" s="62"/>
      <c r="S4904" s="62"/>
      <c r="T4904" s="62"/>
      <c r="U4904" s="62"/>
      <c r="V4904" s="417"/>
      <c r="W4904" s="62"/>
      <c r="X4904" s="415"/>
      <c r="Y4904" s="417"/>
      <c r="Z4904" s="415"/>
      <c r="AA4904" s="417"/>
      <c r="AB4904" s="62"/>
      <c r="AC4904" s="62"/>
      <c r="AD4904" s="62"/>
      <c r="AE4904" s="62"/>
      <c r="AF4904" s="62"/>
      <c r="AG4904" s="62"/>
      <c r="AH4904" s="62"/>
    </row>
    <row r="4905" spans="14:34">
      <c r="N4905" s="415"/>
      <c r="O4905" s="417"/>
      <c r="P4905" s="415"/>
      <c r="Q4905" s="418"/>
      <c r="R4905" s="62"/>
      <c r="S4905" s="62"/>
      <c r="T4905" s="62"/>
      <c r="U4905" s="62"/>
      <c r="V4905" s="417"/>
      <c r="W4905" s="62"/>
      <c r="X4905" s="415"/>
      <c r="Y4905" s="417"/>
      <c r="Z4905" s="415"/>
      <c r="AA4905" s="417"/>
      <c r="AB4905" s="62"/>
      <c r="AC4905" s="62"/>
      <c r="AD4905" s="62"/>
      <c r="AE4905" s="62"/>
      <c r="AF4905" s="62"/>
      <c r="AG4905" s="62"/>
      <c r="AH4905" s="62"/>
    </row>
    <row r="4906" spans="14:34">
      <c r="N4906" s="415"/>
      <c r="O4906" s="417"/>
      <c r="P4906" s="415"/>
      <c r="Q4906" s="418"/>
      <c r="R4906" s="62"/>
      <c r="S4906" s="62"/>
      <c r="T4906" s="62"/>
      <c r="U4906" s="62"/>
      <c r="V4906" s="417"/>
      <c r="W4906" s="62"/>
      <c r="X4906" s="415"/>
      <c r="Y4906" s="417"/>
      <c r="Z4906" s="415"/>
      <c r="AA4906" s="417"/>
      <c r="AB4906" s="62"/>
      <c r="AC4906" s="62"/>
      <c r="AD4906" s="62"/>
      <c r="AE4906" s="62"/>
      <c r="AF4906" s="62"/>
      <c r="AG4906" s="62"/>
      <c r="AH4906" s="62"/>
    </row>
    <row r="4907" spans="14:34">
      <c r="N4907" s="415"/>
      <c r="O4907" s="417"/>
      <c r="P4907" s="415"/>
      <c r="Q4907" s="418"/>
      <c r="R4907" s="62"/>
      <c r="S4907" s="62"/>
      <c r="T4907" s="62"/>
      <c r="U4907" s="62"/>
      <c r="V4907" s="417"/>
      <c r="W4907" s="62"/>
      <c r="X4907" s="415"/>
      <c r="Y4907" s="417"/>
      <c r="Z4907" s="415"/>
      <c r="AA4907" s="417"/>
      <c r="AB4907" s="62"/>
      <c r="AC4907" s="62"/>
      <c r="AD4907" s="62"/>
      <c r="AE4907" s="62"/>
      <c r="AF4907" s="62"/>
      <c r="AG4907" s="62"/>
      <c r="AH4907" s="62"/>
    </row>
    <row r="4908" spans="14:34">
      <c r="N4908" s="415"/>
      <c r="O4908" s="417"/>
      <c r="P4908" s="415"/>
      <c r="Q4908" s="418"/>
      <c r="R4908" s="62"/>
      <c r="S4908" s="62"/>
      <c r="T4908" s="62"/>
      <c r="U4908" s="62"/>
      <c r="V4908" s="417"/>
      <c r="W4908" s="62"/>
      <c r="X4908" s="415"/>
      <c r="Y4908" s="417"/>
      <c r="Z4908" s="415"/>
      <c r="AA4908" s="417"/>
      <c r="AB4908" s="62"/>
      <c r="AC4908" s="62"/>
      <c r="AD4908" s="62"/>
      <c r="AE4908" s="62"/>
      <c r="AF4908" s="62"/>
      <c r="AG4908" s="62"/>
      <c r="AH4908" s="62"/>
    </row>
    <row r="4909" spans="14:34">
      <c r="N4909" s="415"/>
      <c r="O4909" s="417"/>
      <c r="P4909" s="415"/>
      <c r="Q4909" s="418"/>
      <c r="R4909" s="62"/>
      <c r="S4909" s="62"/>
      <c r="T4909" s="62"/>
      <c r="U4909" s="62"/>
      <c r="V4909" s="417"/>
      <c r="W4909" s="62"/>
      <c r="X4909" s="415"/>
      <c r="Y4909" s="417"/>
      <c r="Z4909" s="415"/>
      <c r="AA4909" s="417"/>
      <c r="AB4909" s="62"/>
      <c r="AC4909" s="62"/>
      <c r="AD4909" s="62"/>
      <c r="AE4909" s="62"/>
      <c r="AF4909" s="62"/>
      <c r="AG4909" s="62"/>
      <c r="AH4909" s="62"/>
    </row>
    <row r="4910" spans="14:34">
      <c r="N4910" s="415"/>
      <c r="O4910" s="417"/>
      <c r="P4910" s="415"/>
      <c r="Q4910" s="418"/>
      <c r="R4910" s="62"/>
      <c r="S4910" s="62"/>
      <c r="T4910" s="62"/>
      <c r="U4910" s="62"/>
      <c r="V4910" s="417"/>
      <c r="W4910" s="62"/>
      <c r="X4910" s="415"/>
      <c r="Y4910" s="417"/>
      <c r="Z4910" s="415"/>
      <c r="AA4910" s="417"/>
      <c r="AB4910" s="62"/>
      <c r="AC4910" s="62"/>
      <c r="AD4910" s="62"/>
      <c r="AE4910" s="62"/>
      <c r="AF4910" s="62"/>
      <c r="AG4910" s="62"/>
      <c r="AH4910" s="62"/>
    </row>
    <row r="4911" spans="14:34">
      <c r="N4911" s="415"/>
      <c r="O4911" s="417"/>
      <c r="P4911" s="415"/>
      <c r="Q4911" s="418"/>
      <c r="R4911" s="62"/>
      <c r="S4911" s="62"/>
      <c r="T4911" s="62"/>
      <c r="U4911" s="62"/>
      <c r="V4911" s="417"/>
      <c r="W4911" s="62"/>
      <c r="X4911" s="415"/>
      <c r="Y4911" s="417"/>
      <c r="Z4911" s="415"/>
      <c r="AA4911" s="417"/>
      <c r="AB4911" s="62"/>
      <c r="AC4911" s="62"/>
      <c r="AD4911" s="62"/>
      <c r="AE4911" s="62"/>
      <c r="AF4911" s="62"/>
      <c r="AG4911" s="62"/>
      <c r="AH4911" s="62"/>
    </row>
    <row r="4912" spans="14:34">
      <c r="N4912" s="415"/>
      <c r="O4912" s="417"/>
      <c r="P4912" s="415"/>
      <c r="Q4912" s="418"/>
      <c r="R4912" s="62"/>
      <c r="S4912" s="62"/>
      <c r="T4912" s="62"/>
      <c r="U4912" s="62"/>
      <c r="V4912" s="417"/>
      <c r="W4912" s="62"/>
      <c r="X4912" s="415"/>
      <c r="Y4912" s="417"/>
      <c r="Z4912" s="415"/>
      <c r="AA4912" s="417"/>
      <c r="AB4912" s="62"/>
      <c r="AC4912" s="62"/>
      <c r="AD4912" s="62"/>
      <c r="AE4912" s="62"/>
      <c r="AF4912" s="62"/>
      <c r="AG4912" s="62"/>
      <c r="AH4912" s="62"/>
    </row>
    <row r="4913" spans="14:34">
      <c r="N4913" s="415"/>
      <c r="O4913" s="417"/>
      <c r="P4913" s="415"/>
      <c r="Q4913" s="418"/>
      <c r="R4913" s="62"/>
      <c r="S4913" s="62"/>
      <c r="T4913" s="62"/>
      <c r="U4913" s="62"/>
      <c r="V4913" s="417"/>
      <c r="W4913" s="62"/>
      <c r="X4913" s="415"/>
      <c r="Y4913" s="417"/>
      <c r="Z4913" s="415"/>
      <c r="AA4913" s="417"/>
      <c r="AB4913" s="62"/>
      <c r="AC4913" s="62"/>
      <c r="AD4913" s="62"/>
      <c r="AE4913" s="62"/>
      <c r="AF4913" s="62"/>
      <c r="AG4913" s="62"/>
      <c r="AH4913" s="62"/>
    </row>
    <row r="4914" spans="14:34">
      <c r="N4914" s="415"/>
      <c r="O4914" s="417"/>
      <c r="P4914" s="415"/>
      <c r="Q4914" s="418"/>
      <c r="R4914" s="62"/>
      <c r="S4914" s="62"/>
      <c r="T4914" s="62"/>
      <c r="U4914" s="62"/>
      <c r="V4914" s="417"/>
      <c r="W4914" s="62"/>
      <c r="X4914" s="415"/>
      <c r="Y4914" s="417"/>
      <c r="Z4914" s="415"/>
      <c r="AA4914" s="417"/>
      <c r="AB4914" s="62"/>
      <c r="AC4914" s="62"/>
      <c r="AD4914" s="62"/>
      <c r="AE4914" s="62"/>
      <c r="AF4914" s="62"/>
      <c r="AG4914" s="62"/>
      <c r="AH4914" s="62"/>
    </row>
    <row r="4915" spans="14:34">
      <c r="N4915" s="415"/>
      <c r="O4915" s="417"/>
      <c r="P4915" s="415"/>
      <c r="Q4915" s="418"/>
      <c r="R4915" s="62"/>
      <c r="S4915" s="62"/>
      <c r="T4915" s="62"/>
      <c r="U4915" s="62"/>
      <c r="V4915" s="417"/>
      <c r="W4915" s="62"/>
      <c r="X4915" s="415"/>
      <c r="Y4915" s="417"/>
      <c r="Z4915" s="415"/>
      <c r="AA4915" s="417"/>
      <c r="AB4915" s="62"/>
      <c r="AC4915" s="62"/>
      <c r="AD4915" s="62"/>
      <c r="AE4915" s="62"/>
      <c r="AF4915" s="62"/>
      <c r="AG4915" s="62"/>
      <c r="AH4915" s="62"/>
    </row>
    <row r="4916" spans="14:34">
      <c r="N4916" s="415"/>
      <c r="O4916" s="417"/>
      <c r="P4916" s="415"/>
      <c r="Q4916" s="418"/>
      <c r="R4916" s="62"/>
      <c r="S4916" s="62"/>
      <c r="T4916" s="62"/>
      <c r="U4916" s="62"/>
      <c r="V4916" s="417"/>
      <c r="W4916" s="62"/>
      <c r="X4916" s="415"/>
      <c r="Y4916" s="417"/>
      <c r="Z4916" s="415"/>
      <c r="AA4916" s="417"/>
      <c r="AB4916" s="62"/>
      <c r="AC4916" s="62"/>
      <c r="AD4916" s="62"/>
      <c r="AE4916" s="62"/>
      <c r="AF4916" s="62"/>
      <c r="AG4916" s="62"/>
      <c r="AH4916" s="62"/>
    </row>
    <row r="4917" spans="14:34">
      <c r="N4917" s="415"/>
      <c r="O4917" s="417"/>
      <c r="P4917" s="415"/>
      <c r="Q4917" s="418"/>
      <c r="R4917" s="62"/>
      <c r="S4917" s="62"/>
      <c r="T4917" s="62"/>
      <c r="U4917" s="62"/>
      <c r="V4917" s="417"/>
      <c r="W4917" s="62"/>
      <c r="X4917" s="415"/>
      <c r="Y4917" s="417"/>
      <c r="Z4917" s="415"/>
      <c r="AA4917" s="417"/>
      <c r="AB4917" s="62"/>
      <c r="AC4917" s="62"/>
      <c r="AD4917" s="62"/>
      <c r="AE4917" s="62"/>
      <c r="AF4917" s="62"/>
      <c r="AG4917" s="62"/>
      <c r="AH4917" s="62"/>
    </row>
    <row r="4918" spans="14:34">
      <c r="N4918" s="415"/>
      <c r="O4918" s="417"/>
      <c r="P4918" s="415"/>
      <c r="Q4918" s="418"/>
      <c r="R4918" s="62"/>
      <c r="S4918" s="62"/>
      <c r="T4918" s="62"/>
      <c r="U4918" s="62"/>
      <c r="V4918" s="417"/>
      <c r="W4918" s="62"/>
      <c r="X4918" s="415"/>
      <c r="Y4918" s="417"/>
      <c r="Z4918" s="415"/>
      <c r="AA4918" s="417"/>
      <c r="AB4918" s="62"/>
      <c r="AC4918" s="62"/>
      <c r="AD4918" s="62"/>
      <c r="AE4918" s="62"/>
      <c r="AF4918" s="62"/>
      <c r="AG4918" s="62"/>
      <c r="AH4918" s="62"/>
    </row>
    <row r="4919" spans="14:34">
      <c r="N4919" s="415"/>
      <c r="O4919" s="417"/>
      <c r="P4919" s="415"/>
      <c r="Q4919" s="418"/>
      <c r="R4919" s="62"/>
      <c r="S4919" s="62"/>
      <c r="T4919" s="62"/>
      <c r="U4919" s="62"/>
      <c r="V4919" s="417"/>
      <c r="W4919" s="62"/>
      <c r="X4919" s="415"/>
      <c r="Y4919" s="417"/>
      <c r="Z4919" s="415"/>
      <c r="AA4919" s="417"/>
      <c r="AB4919" s="62"/>
      <c r="AC4919" s="62"/>
      <c r="AD4919" s="62"/>
      <c r="AE4919" s="62"/>
      <c r="AF4919" s="62"/>
      <c r="AG4919" s="62"/>
      <c r="AH4919" s="62"/>
    </row>
    <row r="4920" spans="14:34">
      <c r="N4920" s="415"/>
      <c r="O4920" s="417"/>
      <c r="P4920" s="415"/>
      <c r="Q4920" s="418"/>
      <c r="R4920" s="62"/>
      <c r="S4920" s="62"/>
      <c r="T4920" s="62"/>
      <c r="U4920" s="62"/>
      <c r="V4920" s="417"/>
      <c r="W4920" s="62"/>
      <c r="X4920" s="415"/>
      <c r="Y4920" s="417"/>
      <c r="Z4920" s="415"/>
      <c r="AA4920" s="417"/>
      <c r="AB4920" s="62"/>
      <c r="AC4920" s="62"/>
      <c r="AD4920" s="62"/>
      <c r="AE4920" s="62"/>
      <c r="AF4920" s="62"/>
      <c r="AG4920" s="62"/>
      <c r="AH4920" s="62"/>
    </row>
    <row r="4921" spans="14:34">
      <c r="N4921" s="415"/>
      <c r="O4921" s="417"/>
      <c r="P4921" s="415"/>
      <c r="Q4921" s="418"/>
      <c r="R4921" s="62"/>
      <c r="S4921" s="62"/>
      <c r="T4921" s="62"/>
      <c r="U4921" s="62"/>
      <c r="V4921" s="417"/>
      <c r="W4921" s="62"/>
      <c r="X4921" s="415"/>
      <c r="Y4921" s="417"/>
      <c r="Z4921" s="415"/>
      <c r="AA4921" s="417"/>
      <c r="AB4921" s="62"/>
      <c r="AC4921" s="62"/>
      <c r="AD4921" s="62"/>
      <c r="AE4921" s="62"/>
      <c r="AF4921" s="62"/>
      <c r="AG4921" s="62"/>
      <c r="AH4921" s="62"/>
    </row>
    <row r="4922" spans="14:34">
      <c r="N4922" s="415"/>
      <c r="O4922" s="417"/>
      <c r="P4922" s="415"/>
      <c r="Q4922" s="418"/>
      <c r="R4922" s="62"/>
      <c r="S4922" s="62"/>
      <c r="T4922" s="62"/>
      <c r="U4922" s="62"/>
      <c r="V4922" s="417"/>
      <c r="W4922" s="62"/>
      <c r="X4922" s="415"/>
      <c r="Y4922" s="417"/>
      <c r="Z4922" s="415"/>
      <c r="AA4922" s="417"/>
      <c r="AB4922" s="62"/>
      <c r="AC4922" s="62"/>
      <c r="AD4922" s="62"/>
      <c r="AE4922" s="62"/>
      <c r="AF4922" s="62"/>
      <c r="AG4922" s="62"/>
      <c r="AH4922" s="62"/>
    </row>
    <row r="4923" spans="14:34">
      <c r="N4923" s="415"/>
      <c r="O4923" s="417"/>
      <c r="P4923" s="415"/>
      <c r="Q4923" s="418"/>
      <c r="R4923" s="62"/>
      <c r="S4923" s="62"/>
      <c r="T4923" s="62"/>
      <c r="U4923" s="62"/>
      <c r="V4923" s="417"/>
      <c r="W4923" s="62"/>
      <c r="X4923" s="415"/>
      <c r="Y4923" s="417"/>
      <c r="Z4923" s="415"/>
      <c r="AA4923" s="417"/>
      <c r="AB4923" s="62"/>
      <c r="AC4923" s="62"/>
      <c r="AD4923" s="62"/>
      <c r="AE4923" s="62"/>
      <c r="AF4923" s="62"/>
      <c r="AG4923" s="62"/>
      <c r="AH4923" s="62"/>
    </row>
    <row r="4924" spans="14:34">
      <c r="N4924" s="415"/>
      <c r="O4924" s="417"/>
      <c r="P4924" s="415"/>
      <c r="Q4924" s="418"/>
      <c r="R4924" s="62"/>
      <c r="S4924" s="62"/>
      <c r="T4924" s="62"/>
      <c r="U4924" s="62"/>
      <c r="V4924" s="417"/>
      <c r="W4924" s="62"/>
      <c r="X4924" s="415"/>
      <c r="Y4924" s="417"/>
      <c r="Z4924" s="415"/>
      <c r="AA4924" s="417"/>
      <c r="AB4924" s="62"/>
      <c r="AC4924" s="62"/>
      <c r="AD4924" s="62"/>
      <c r="AE4924" s="62"/>
      <c r="AF4924" s="62"/>
      <c r="AG4924" s="62"/>
      <c r="AH4924" s="62"/>
    </row>
    <row r="4925" spans="14:34">
      <c r="N4925" s="415"/>
      <c r="O4925" s="417"/>
      <c r="P4925" s="415"/>
      <c r="Q4925" s="418"/>
      <c r="R4925" s="62"/>
      <c r="S4925" s="62"/>
      <c r="T4925" s="62"/>
      <c r="U4925" s="62"/>
      <c r="V4925" s="417"/>
      <c r="W4925" s="62"/>
      <c r="X4925" s="415"/>
      <c r="Y4925" s="417"/>
      <c r="Z4925" s="415"/>
      <c r="AA4925" s="417"/>
      <c r="AB4925" s="62"/>
      <c r="AC4925" s="62"/>
      <c r="AD4925" s="62"/>
      <c r="AE4925" s="62"/>
      <c r="AF4925" s="62"/>
      <c r="AG4925" s="62"/>
      <c r="AH4925" s="62"/>
    </row>
    <row r="4926" spans="14:34">
      <c r="N4926" s="415"/>
      <c r="O4926" s="417"/>
      <c r="P4926" s="415"/>
      <c r="Q4926" s="418"/>
      <c r="R4926" s="62"/>
      <c r="S4926" s="62"/>
      <c r="T4926" s="62"/>
      <c r="U4926" s="62"/>
      <c r="V4926" s="417"/>
      <c r="W4926" s="62"/>
      <c r="X4926" s="415"/>
      <c r="Y4926" s="417"/>
      <c r="Z4926" s="415"/>
      <c r="AA4926" s="417"/>
      <c r="AB4926" s="62"/>
      <c r="AC4926" s="62"/>
      <c r="AD4926" s="62"/>
      <c r="AE4926" s="62"/>
      <c r="AF4926" s="62"/>
      <c r="AG4926" s="62"/>
      <c r="AH4926" s="62"/>
    </row>
    <row r="4927" spans="14:34">
      <c r="N4927" s="415"/>
      <c r="O4927" s="417"/>
      <c r="P4927" s="415"/>
      <c r="Q4927" s="418"/>
      <c r="R4927" s="62"/>
      <c r="S4927" s="62"/>
      <c r="T4927" s="62"/>
      <c r="U4927" s="62"/>
      <c r="V4927" s="417"/>
      <c r="W4927" s="62"/>
      <c r="X4927" s="415"/>
      <c r="Y4927" s="417"/>
      <c r="Z4927" s="415"/>
      <c r="AA4927" s="417"/>
      <c r="AB4927" s="62"/>
      <c r="AC4927" s="62"/>
      <c r="AD4927" s="62"/>
      <c r="AE4927" s="62"/>
      <c r="AF4927" s="62"/>
      <c r="AG4927" s="62"/>
      <c r="AH4927" s="62"/>
    </row>
    <row r="4928" spans="14:34">
      <c r="N4928" s="415"/>
      <c r="O4928" s="417"/>
      <c r="P4928" s="415"/>
      <c r="Q4928" s="418"/>
      <c r="R4928" s="62"/>
      <c r="S4928" s="62"/>
      <c r="T4928" s="62"/>
      <c r="U4928" s="62"/>
      <c r="V4928" s="417"/>
      <c r="W4928" s="62"/>
      <c r="X4928" s="415"/>
      <c r="Y4928" s="417"/>
      <c r="Z4928" s="415"/>
      <c r="AA4928" s="417"/>
      <c r="AB4928" s="62"/>
      <c r="AC4928" s="62"/>
      <c r="AD4928" s="62"/>
      <c r="AE4928" s="62"/>
      <c r="AF4928" s="62"/>
      <c r="AG4928" s="62"/>
      <c r="AH4928" s="62"/>
    </row>
    <row r="4929" spans="14:34">
      <c r="N4929" s="415"/>
      <c r="O4929" s="417"/>
      <c r="P4929" s="415"/>
      <c r="Q4929" s="418"/>
      <c r="R4929" s="62"/>
      <c r="S4929" s="62"/>
      <c r="T4929" s="62"/>
      <c r="U4929" s="62"/>
      <c r="V4929" s="417"/>
      <c r="W4929" s="62"/>
      <c r="X4929" s="415"/>
      <c r="Y4929" s="417"/>
      <c r="Z4929" s="415"/>
      <c r="AA4929" s="417"/>
      <c r="AB4929" s="62"/>
      <c r="AC4929" s="62"/>
      <c r="AD4929" s="62"/>
      <c r="AE4929" s="62"/>
      <c r="AF4929" s="62"/>
      <c r="AG4929" s="62"/>
      <c r="AH4929" s="62"/>
    </row>
    <row r="4930" spans="14:34">
      <c r="N4930" s="415"/>
      <c r="O4930" s="417"/>
      <c r="P4930" s="415"/>
      <c r="Q4930" s="418"/>
      <c r="R4930" s="62"/>
      <c r="S4930" s="62"/>
      <c r="T4930" s="62"/>
      <c r="U4930" s="62"/>
      <c r="V4930" s="417"/>
      <c r="W4930" s="62"/>
      <c r="X4930" s="415"/>
      <c r="Y4930" s="417"/>
      <c r="Z4930" s="415"/>
      <c r="AA4930" s="417"/>
      <c r="AB4930" s="62"/>
      <c r="AC4930" s="62"/>
      <c r="AD4930" s="62"/>
      <c r="AE4930" s="62"/>
      <c r="AF4930" s="62"/>
      <c r="AG4930" s="62"/>
      <c r="AH4930" s="62"/>
    </row>
    <row r="4931" spans="14:34">
      <c r="N4931" s="415"/>
      <c r="O4931" s="417"/>
      <c r="P4931" s="415"/>
      <c r="Q4931" s="418"/>
      <c r="R4931" s="62"/>
      <c r="S4931" s="62"/>
      <c r="T4931" s="62"/>
      <c r="U4931" s="62"/>
      <c r="V4931" s="417"/>
      <c r="W4931" s="62"/>
      <c r="X4931" s="415"/>
      <c r="Y4931" s="417"/>
      <c r="Z4931" s="415"/>
      <c r="AA4931" s="417"/>
      <c r="AB4931" s="62"/>
      <c r="AC4931" s="62"/>
      <c r="AD4931" s="62"/>
      <c r="AE4931" s="62"/>
      <c r="AF4931" s="62"/>
      <c r="AG4931" s="62"/>
      <c r="AH4931" s="62"/>
    </row>
    <row r="4932" spans="14:34">
      <c r="N4932" s="415"/>
      <c r="O4932" s="417"/>
      <c r="P4932" s="415"/>
      <c r="Q4932" s="418"/>
      <c r="R4932" s="62"/>
      <c r="S4932" s="62"/>
      <c r="T4932" s="62"/>
      <c r="U4932" s="62"/>
      <c r="V4932" s="417"/>
      <c r="W4932" s="62"/>
      <c r="X4932" s="415"/>
      <c r="Y4932" s="417"/>
      <c r="Z4932" s="415"/>
      <c r="AA4932" s="417"/>
      <c r="AB4932" s="62"/>
      <c r="AC4932" s="62"/>
      <c r="AD4932" s="62"/>
      <c r="AE4932" s="62"/>
      <c r="AF4932" s="62"/>
      <c r="AG4932" s="62"/>
      <c r="AH4932" s="62"/>
    </row>
    <row r="4933" spans="14:34">
      <c r="N4933" s="415"/>
      <c r="O4933" s="417"/>
      <c r="P4933" s="415"/>
      <c r="Q4933" s="418"/>
      <c r="R4933" s="62"/>
      <c r="S4933" s="62"/>
      <c r="T4933" s="62"/>
      <c r="U4933" s="62"/>
      <c r="V4933" s="417"/>
      <c r="W4933" s="62"/>
      <c r="X4933" s="415"/>
      <c r="Y4933" s="417"/>
      <c r="Z4933" s="415"/>
      <c r="AA4933" s="417"/>
      <c r="AB4933" s="62"/>
      <c r="AC4933" s="62"/>
      <c r="AD4933" s="62"/>
      <c r="AE4933" s="62"/>
      <c r="AF4933" s="62"/>
      <c r="AG4933" s="62"/>
      <c r="AH4933" s="62"/>
    </row>
    <row r="4934" spans="14:34">
      <c r="N4934" s="415"/>
      <c r="O4934" s="417"/>
      <c r="P4934" s="415"/>
      <c r="Q4934" s="418"/>
      <c r="R4934" s="62"/>
      <c r="S4934" s="62"/>
      <c r="T4934" s="62"/>
      <c r="U4934" s="62"/>
      <c r="V4934" s="417"/>
      <c r="W4934" s="62"/>
      <c r="X4934" s="415"/>
      <c r="Y4934" s="417"/>
      <c r="Z4934" s="415"/>
      <c r="AA4934" s="417"/>
      <c r="AB4934" s="62"/>
      <c r="AC4934" s="62"/>
      <c r="AD4934" s="62"/>
      <c r="AE4934" s="62"/>
      <c r="AF4934" s="62"/>
      <c r="AG4934" s="62"/>
      <c r="AH4934" s="62"/>
    </row>
    <row r="4935" spans="14:34">
      <c r="N4935" s="415"/>
      <c r="O4935" s="417"/>
      <c r="P4935" s="415"/>
      <c r="Q4935" s="418"/>
      <c r="R4935" s="62"/>
      <c r="S4935" s="62"/>
      <c r="T4935" s="62"/>
      <c r="U4935" s="62"/>
      <c r="V4935" s="417"/>
      <c r="W4935" s="62"/>
      <c r="X4935" s="415"/>
      <c r="Y4935" s="417"/>
      <c r="Z4935" s="415"/>
      <c r="AA4935" s="417"/>
      <c r="AB4935" s="62"/>
      <c r="AC4935" s="62"/>
      <c r="AD4935" s="62"/>
      <c r="AE4935" s="62"/>
      <c r="AF4935" s="62"/>
      <c r="AG4935" s="62"/>
      <c r="AH4935" s="62"/>
    </row>
    <row r="4936" spans="14:34">
      <c r="N4936" s="415"/>
      <c r="O4936" s="417"/>
      <c r="P4936" s="415"/>
      <c r="Q4936" s="418"/>
      <c r="R4936" s="62"/>
      <c r="S4936" s="62"/>
      <c r="T4936" s="62"/>
      <c r="U4936" s="62"/>
      <c r="V4936" s="417"/>
      <c r="W4936" s="62"/>
      <c r="X4936" s="415"/>
      <c r="Y4936" s="417"/>
      <c r="Z4936" s="415"/>
      <c r="AA4936" s="417"/>
      <c r="AB4936" s="62"/>
      <c r="AC4936" s="62"/>
      <c r="AD4936" s="62"/>
      <c r="AE4936" s="62"/>
      <c r="AF4936" s="62"/>
      <c r="AG4936" s="62"/>
      <c r="AH4936" s="62"/>
    </row>
    <row r="4937" spans="14:34">
      <c r="AA4937" s="417"/>
      <c r="AB4937" s="62"/>
      <c r="AC4937" s="62"/>
      <c r="AD4937" s="62"/>
      <c r="AE4937" s="62"/>
      <c r="AF4937" s="62"/>
      <c r="AG4937" s="62"/>
      <c r="AH4937" s="62"/>
    </row>
    <row r="4938" spans="14:34">
      <c r="AA4938" s="417"/>
      <c r="AB4938" s="62"/>
      <c r="AC4938" s="62"/>
      <c r="AD4938" s="62"/>
      <c r="AE4938" s="62"/>
      <c r="AF4938" s="62"/>
      <c r="AG4938" s="62"/>
      <c r="AH4938" s="62"/>
    </row>
    <row r="4939" spans="14:34">
      <c r="AA4939" s="417"/>
      <c r="AB4939" s="62"/>
      <c r="AC4939" s="62"/>
      <c r="AD4939" s="62"/>
      <c r="AE4939" s="62"/>
      <c r="AF4939" s="62"/>
      <c r="AG4939" s="62"/>
      <c r="AH4939" s="62"/>
    </row>
    <row r="4940" spans="14:34">
      <c r="AA4940" s="417"/>
      <c r="AB4940" s="62"/>
      <c r="AC4940" s="62"/>
      <c r="AD4940" s="62"/>
      <c r="AE4940" s="62"/>
      <c r="AF4940" s="62"/>
      <c r="AG4940" s="62"/>
      <c r="AH4940" s="62"/>
    </row>
    <row r="4941" spans="14:34">
      <c r="AA4941" s="417"/>
      <c r="AB4941" s="62"/>
      <c r="AC4941" s="62"/>
      <c r="AD4941" s="62"/>
      <c r="AE4941" s="62"/>
      <c r="AF4941" s="62"/>
      <c r="AG4941" s="62"/>
      <c r="AH4941" s="62"/>
    </row>
    <row r="4942" spans="14:34">
      <c r="AA4942" s="417"/>
      <c r="AB4942" s="62"/>
      <c r="AC4942" s="62"/>
      <c r="AD4942" s="62"/>
      <c r="AE4942" s="62"/>
      <c r="AF4942" s="62"/>
      <c r="AG4942" s="62"/>
      <c r="AH4942" s="62"/>
    </row>
  </sheetData>
  <mergeCells count="2">
    <mergeCell ref="M12:Q12"/>
    <mergeCell ref="R12:V12"/>
  </mergeCells>
  <pageMargins left="0.7" right="0.7" top="0.75" bottom="0.75" header="0.3" footer="0.3"/>
  <pageSetup orientation="portrait"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3:M31"/>
  <sheetViews>
    <sheetView showGridLines="0" topLeftCell="A22" zoomScaleNormal="100" workbookViewId="0">
      <selection activeCell="D14" sqref="D14"/>
    </sheetView>
  </sheetViews>
  <sheetFormatPr defaultRowHeight="12.75"/>
  <cols>
    <col min="1" max="1" width="1.28515625" style="118" customWidth="1"/>
    <col min="2" max="2" width="7.85546875" style="116" customWidth="1"/>
    <col min="3" max="3" width="28.42578125" style="117" customWidth="1"/>
    <col min="4" max="4" width="8.42578125" style="116" customWidth="1"/>
    <col min="5" max="5" width="41.5703125" style="118" customWidth="1"/>
    <col min="6" max="6" width="39.85546875" style="118" customWidth="1"/>
    <col min="7" max="7" width="8.140625" style="116" customWidth="1"/>
    <col min="8" max="8" width="10.85546875" style="116" customWidth="1"/>
    <col min="9" max="9" width="9.140625" style="138" customWidth="1"/>
    <col min="10" max="10" width="8.5703125" style="140" customWidth="1"/>
    <col min="11" max="11" width="9" style="119" customWidth="1"/>
    <col min="12" max="12" width="37.140625" style="118" customWidth="1"/>
    <col min="13" max="13" width="28" style="118" customWidth="1"/>
    <col min="14" max="16384" width="9.140625" style="118"/>
  </cols>
  <sheetData>
    <row r="3" spans="2:13">
      <c r="B3" s="239"/>
    </row>
    <row r="4" spans="2:13" ht="13.5" thickBot="1">
      <c r="B4" s="246"/>
      <c r="C4" s="326"/>
      <c r="D4" s="245"/>
      <c r="E4" s="244"/>
    </row>
    <row r="5" spans="2:13" s="244" customFormat="1" ht="24" thickBot="1">
      <c r="B5" s="246"/>
      <c r="C5" s="325" t="s">
        <v>246</v>
      </c>
      <c r="D5" s="245"/>
      <c r="G5" s="245"/>
      <c r="H5" s="245"/>
      <c r="I5" s="243"/>
      <c r="J5" s="242"/>
      <c r="K5" s="241"/>
    </row>
    <row r="6" spans="2:13" ht="13.5" thickBot="1"/>
    <row r="7" spans="2:13" ht="25.5">
      <c r="B7" s="120" t="s">
        <v>91</v>
      </c>
      <c r="C7" s="133" t="s">
        <v>83</v>
      </c>
      <c r="D7" s="122" t="s">
        <v>90</v>
      </c>
      <c r="E7" s="258" t="s">
        <v>243</v>
      </c>
      <c r="F7" s="121" t="s">
        <v>298</v>
      </c>
      <c r="G7" s="122" t="s">
        <v>85</v>
      </c>
      <c r="H7" s="122" t="s">
        <v>84</v>
      </c>
      <c r="I7" s="139" t="s">
        <v>88</v>
      </c>
      <c r="J7" s="141" t="s">
        <v>86</v>
      </c>
      <c r="K7" s="123" t="s">
        <v>87</v>
      </c>
      <c r="L7" s="121" t="s">
        <v>89</v>
      </c>
      <c r="M7" s="240" t="s">
        <v>93</v>
      </c>
    </row>
    <row r="8" spans="2:13" ht="33" customHeight="1">
      <c r="B8" s="124">
        <v>1</v>
      </c>
      <c r="C8" s="125" t="s">
        <v>229</v>
      </c>
      <c r="D8" s="270">
        <v>24</v>
      </c>
      <c r="E8" s="263" t="s">
        <v>231</v>
      </c>
      <c r="F8" s="264" t="s">
        <v>133</v>
      </c>
      <c r="G8" s="270">
        <v>1</v>
      </c>
      <c r="H8" s="270">
        <v>2900</v>
      </c>
      <c r="I8" s="259">
        <v>0.79</v>
      </c>
      <c r="J8" s="142">
        <v>0.85</v>
      </c>
      <c r="K8" s="126">
        <f>G8*H8*I8*J8</f>
        <v>1947.35</v>
      </c>
      <c r="L8" s="356" t="s">
        <v>233</v>
      </c>
      <c r="M8" s="357" t="s">
        <v>94</v>
      </c>
    </row>
    <row r="9" spans="2:13" ht="25.5">
      <c r="B9" s="124">
        <v>2</v>
      </c>
      <c r="C9" s="125" t="s">
        <v>267</v>
      </c>
      <c r="D9" s="270">
        <v>48</v>
      </c>
      <c r="E9" s="263" t="s">
        <v>232</v>
      </c>
      <c r="F9" s="262" t="s">
        <v>133</v>
      </c>
      <c r="G9" s="270">
        <v>2</v>
      </c>
      <c r="H9" s="270">
        <v>2900</v>
      </c>
      <c r="I9" s="259">
        <v>0.77</v>
      </c>
      <c r="J9" s="142">
        <v>0.85</v>
      </c>
      <c r="K9" s="126">
        <f>G9*H9*I9*J9</f>
        <v>3796.1</v>
      </c>
      <c r="L9" s="356"/>
      <c r="M9" s="358"/>
    </row>
    <row r="10" spans="2:13" ht="25.5">
      <c r="B10" s="124">
        <v>3</v>
      </c>
      <c r="C10" s="125" t="s">
        <v>268</v>
      </c>
      <c r="D10" s="270">
        <v>71</v>
      </c>
      <c r="E10" s="263" t="s">
        <v>235</v>
      </c>
      <c r="F10" s="264" t="s">
        <v>133</v>
      </c>
      <c r="G10" s="270">
        <v>3</v>
      </c>
      <c r="H10" s="270">
        <v>2900</v>
      </c>
      <c r="I10" s="259">
        <v>0.76</v>
      </c>
      <c r="J10" s="142">
        <v>0.85</v>
      </c>
      <c r="K10" s="126">
        <f>G10*H10*I10*J10</f>
        <v>5620.2</v>
      </c>
      <c r="L10" s="356"/>
      <c r="M10" s="358"/>
    </row>
    <row r="11" spans="2:13" ht="25.5">
      <c r="B11" s="124">
        <v>4</v>
      </c>
      <c r="C11" s="125" t="s">
        <v>269</v>
      </c>
      <c r="D11" s="270">
        <v>98</v>
      </c>
      <c r="E11" s="263" t="s">
        <v>236</v>
      </c>
      <c r="F11" s="264" t="s">
        <v>133</v>
      </c>
      <c r="G11" s="270">
        <v>4</v>
      </c>
      <c r="H11" s="270">
        <v>2900</v>
      </c>
      <c r="I11" s="259">
        <v>0.78</v>
      </c>
      <c r="J11" s="142">
        <v>0.85</v>
      </c>
      <c r="K11" s="126">
        <f t="shared" ref="K11:K17" si="0">G11*H11*I11*J11</f>
        <v>7690.8</v>
      </c>
      <c r="L11" s="356" t="s">
        <v>234</v>
      </c>
      <c r="M11" s="357" t="s">
        <v>228</v>
      </c>
    </row>
    <row r="12" spans="2:13" ht="25.5">
      <c r="B12" s="124">
        <v>5</v>
      </c>
      <c r="C12" s="125" t="s">
        <v>270</v>
      </c>
      <c r="D12" s="270">
        <f>D10*2</f>
        <v>142</v>
      </c>
      <c r="E12" s="263" t="s">
        <v>237</v>
      </c>
      <c r="F12" s="264" t="s">
        <v>133</v>
      </c>
      <c r="G12" s="270">
        <v>6</v>
      </c>
      <c r="H12" s="270">
        <v>2900</v>
      </c>
      <c r="I12" s="259">
        <v>0.76</v>
      </c>
      <c r="J12" s="142">
        <v>0.85</v>
      </c>
      <c r="K12" s="126">
        <f t="shared" si="0"/>
        <v>11240.4</v>
      </c>
      <c r="L12" s="356"/>
      <c r="M12" s="358"/>
    </row>
    <row r="13" spans="2:13" ht="24.75" customHeight="1">
      <c r="B13" s="124">
        <v>6</v>
      </c>
      <c r="C13" s="125" t="s">
        <v>271</v>
      </c>
      <c r="D13" s="261">
        <f>G13*28*I13</f>
        <v>21.28</v>
      </c>
      <c r="E13" s="263" t="s">
        <v>238</v>
      </c>
      <c r="F13" s="264" t="s">
        <v>133</v>
      </c>
      <c r="G13" s="270">
        <v>1</v>
      </c>
      <c r="H13" s="270">
        <v>2430</v>
      </c>
      <c r="I13" s="259">
        <v>0.76</v>
      </c>
      <c r="J13" s="142">
        <v>0.85</v>
      </c>
      <c r="K13" s="126">
        <f t="shared" si="0"/>
        <v>1569.78</v>
      </c>
      <c r="L13" s="356"/>
      <c r="M13" s="358"/>
    </row>
    <row r="14" spans="2:13" ht="25.5">
      <c r="B14" s="124">
        <v>7</v>
      </c>
      <c r="C14" s="125" t="s">
        <v>272</v>
      </c>
      <c r="D14" s="261">
        <f t="shared" ref="D14:D16" si="1">G14*28*I14</f>
        <v>42.56</v>
      </c>
      <c r="E14" s="263" t="s">
        <v>239</v>
      </c>
      <c r="F14" s="264" t="s">
        <v>133</v>
      </c>
      <c r="G14" s="270">
        <v>2</v>
      </c>
      <c r="H14" s="270">
        <v>2430</v>
      </c>
      <c r="I14" s="259">
        <v>0.76</v>
      </c>
      <c r="J14" s="142">
        <v>0.85</v>
      </c>
      <c r="K14" s="126">
        <f t="shared" si="0"/>
        <v>3139.56</v>
      </c>
      <c r="L14" s="361"/>
      <c r="M14" s="359"/>
    </row>
    <row r="15" spans="2:13" ht="25.5">
      <c r="B15" s="124">
        <v>8</v>
      </c>
      <c r="C15" s="125" t="s">
        <v>273</v>
      </c>
      <c r="D15" s="261">
        <v>63</v>
      </c>
      <c r="E15" s="263" t="s">
        <v>240</v>
      </c>
      <c r="F15" s="264" t="s">
        <v>133</v>
      </c>
      <c r="G15" s="270">
        <v>3</v>
      </c>
      <c r="H15" s="270">
        <v>2430</v>
      </c>
      <c r="I15" s="259">
        <v>0.77</v>
      </c>
      <c r="J15" s="142">
        <v>0.85</v>
      </c>
      <c r="K15" s="126">
        <f t="shared" si="0"/>
        <v>4771.3050000000003</v>
      </c>
      <c r="L15" s="362"/>
      <c r="M15" s="360"/>
    </row>
    <row r="16" spans="2:13" ht="25.5">
      <c r="B16" s="124">
        <v>9</v>
      </c>
      <c r="C16" s="125" t="s">
        <v>230</v>
      </c>
      <c r="D16" s="261">
        <f t="shared" si="1"/>
        <v>88.48</v>
      </c>
      <c r="E16" s="263" t="s">
        <v>241</v>
      </c>
      <c r="F16" s="264" t="s">
        <v>133</v>
      </c>
      <c r="G16" s="270">
        <v>4</v>
      </c>
      <c r="H16" s="270">
        <v>2430</v>
      </c>
      <c r="I16" s="259">
        <v>0.79</v>
      </c>
      <c r="J16" s="142">
        <v>0.85</v>
      </c>
      <c r="K16" s="126">
        <f t="shared" si="0"/>
        <v>6526.98</v>
      </c>
      <c r="L16" s="362"/>
      <c r="M16" s="360"/>
    </row>
    <row r="17" spans="2:13" ht="26.25" customHeight="1" thickBot="1">
      <c r="B17" s="127">
        <v>12</v>
      </c>
      <c r="C17" s="128" t="s">
        <v>274</v>
      </c>
      <c r="D17" s="275">
        <f>D15*2</f>
        <v>126</v>
      </c>
      <c r="E17" s="265" t="s">
        <v>242</v>
      </c>
      <c r="F17" s="277" t="s">
        <v>133</v>
      </c>
      <c r="G17" s="129">
        <v>6</v>
      </c>
      <c r="H17" s="129">
        <v>2430</v>
      </c>
      <c r="I17" s="260">
        <v>0.77</v>
      </c>
      <c r="J17" s="143">
        <v>0.85</v>
      </c>
      <c r="K17" s="131">
        <f t="shared" si="0"/>
        <v>9542.61</v>
      </c>
      <c r="L17" s="130"/>
      <c r="M17" s="132"/>
    </row>
    <row r="18" spans="2:13" ht="16.5" customHeight="1" thickBot="1"/>
    <row r="19" spans="2:13" ht="24" thickBot="1">
      <c r="C19" s="325" t="s">
        <v>245</v>
      </c>
    </row>
    <row r="20" spans="2:13" ht="13.5" thickBot="1">
      <c r="F20" s="274"/>
    </row>
    <row r="21" spans="2:13" ht="37.5" customHeight="1">
      <c r="B21" s="120" t="s">
        <v>91</v>
      </c>
      <c r="C21" s="133" t="s">
        <v>83</v>
      </c>
      <c r="D21" s="122" t="s">
        <v>90</v>
      </c>
      <c r="E21" s="121" t="s">
        <v>243</v>
      </c>
      <c r="F21" s="121" t="s">
        <v>298</v>
      </c>
      <c r="G21" s="122" t="s">
        <v>85</v>
      </c>
      <c r="H21" s="122" t="s">
        <v>84</v>
      </c>
      <c r="I21" s="139" t="s">
        <v>88</v>
      </c>
      <c r="J21" s="141" t="s">
        <v>86</v>
      </c>
      <c r="K21" s="123" t="s">
        <v>87</v>
      </c>
      <c r="L21" s="121" t="s">
        <v>89</v>
      </c>
      <c r="M21" s="240" t="s">
        <v>93</v>
      </c>
    </row>
    <row r="22" spans="2:13" ht="38.25">
      <c r="B22" s="124">
        <v>1</v>
      </c>
      <c r="C22" s="125" t="s">
        <v>258</v>
      </c>
      <c r="D22" s="261">
        <f>G22*32*I22</f>
        <v>29.12</v>
      </c>
      <c r="E22" s="268" t="s">
        <v>256</v>
      </c>
      <c r="F22" s="262" t="s">
        <v>248</v>
      </c>
      <c r="G22" s="270">
        <v>1</v>
      </c>
      <c r="H22" s="270">
        <v>2710</v>
      </c>
      <c r="I22" s="259">
        <v>0.91</v>
      </c>
      <c r="J22" s="142">
        <v>0.85</v>
      </c>
      <c r="K22" s="126">
        <f>G22*H22*I22*J22</f>
        <v>2096.1849999999999</v>
      </c>
      <c r="L22" s="356" t="s">
        <v>247</v>
      </c>
      <c r="M22" s="357" t="s">
        <v>254</v>
      </c>
    </row>
    <row r="23" spans="2:13" ht="38.25">
      <c r="B23" s="124">
        <v>2</v>
      </c>
      <c r="C23" s="125" t="s">
        <v>260</v>
      </c>
      <c r="D23" s="261">
        <f t="shared" ref="D23:D25" si="2">G23*32*I23</f>
        <v>56.96</v>
      </c>
      <c r="E23" s="268" t="s">
        <v>259</v>
      </c>
      <c r="F23" s="264" t="s">
        <v>248</v>
      </c>
      <c r="G23" s="270">
        <v>2</v>
      </c>
      <c r="H23" s="270">
        <v>2710</v>
      </c>
      <c r="I23" s="259">
        <v>0.89</v>
      </c>
      <c r="J23" s="142">
        <v>0.85</v>
      </c>
      <c r="K23" s="126">
        <f>G23*H23*I23*J23</f>
        <v>4100.2300000000005</v>
      </c>
      <c r="L23" s="356"/>
      <c r="M23" s="358"/>
    </row>
    <row r="24" spans="2:13" ht="38.25">
      <c r="B24" s="124">
        <v>3</v>
      </c>
      <c r="C24" s="125" t="s">
        <v>261</v>
      </c>
      <c r="D24" s="261">
        <f t="shared" si="2"/>
        <v>84.48</v>
      </c>
      <c r="E24" s="268" t="s">
        <v>262</v>
      </c>
      <c r="F24" s="264" t="s">
        <v>248</v>
      </c>
      <c r="G24" s="270">
        <v>3</v>
      </c>
      <c r="H24" s="270">
        <v>2710</v>
      </c>
      <c r="I24" s="259">
        <v>0.88</v>
      </c>
      <c r="J24" s="142">
        <v>0.85</v>
      </c>
      <c r="K24" s="126">
        <f>G24*H24*I24*J24</f>
        <v>6081.24</v>
      </c>
      <c r="L24" s="356"/>
      <c r="M24" s="358"/>
    </row>
    <row r="25" spans="2:13" ht="38.25">
      <c r="B25" s="124">
        <v>4</v>
      </c>
      <c r="C25" s="125" t="s">
        <v>264</v>
      </c>
      <c r="D25" s="261">
        <f t="shared" si="2"/>
        <v>112.64</v>
      </c>
      <c r="E25" s="268" t="s">
        <v>263</v>
      </c>
      <c r="F25" s="264" t="s">
        <v>248</v>
      </c>
      <c r="G25" s="270">
        <v>4</v>
      </c>
      <c r="H25" s="270">
        <v>2710</v>
      </c>
      <c r="I25" s="259">
        <v>0.88</v>
      </c>
      <c r="J25" s="142">
        <v>0.85</v>
      </c>
      <c r="K25" s="126">
        <f t="shared" ref="K25:K31" si="3">G25*H25*I25*J25</f>
        <v>8108.3200000000006</v>
      </c>
      <c r="L25" s="272"/>
      <c r="M25" s="271"/>
    </row>
    <row r="26" spans="2:13" ht="38.25">
      <c r="B26" s="124">
        <v>5</v>
      </c>
      <c r="C26" s="125" t="s">
        <v>266</v>
      </c>
      <c r="D26" s="261">
        <f>G26*32*I26</f>
        <v>168.96</v>
      </c>
      <c r="E26" s="268" t="s">
        <v>265</v>
      </c>
      <c r="F26" s="264" t="s">
        <v>248</v>
      </c>
      <c r="G26" s="270">
        <v>6</v>
      </c>
      <c r="H26" s="270">
        <v>2710</v>
      </c>
      <c r="I26" s="259">
        <v>0.88</v>
      </c>
      <c r="J26" s="142">
        <v>0.85</v>
      </c>
      <c r="K26" s="126">
        <f t="shared" si="3"/>
        <v>12162.48</v>
      </c>
      <c r="L26" s="272"/>
      <c r="M26" s="271"/>
    </row>
    <row r="27" spans="2:13" ht="38.25">
      <c r="B27" s="124">
        <v>6</v>
      </c>
      <c r="C27" s="125" t="s">
        <v>249</v>
      </c>
      <c r="D27" s="261">
        <v>31</v>
      </c>
      <c r="E27" s="263" t="s">
        <v>251</v>
      </c>
      <c r="F27" s="262" t="s">
        <v>248</v>
      </c>
      <c r="G27" s="270">
        <v>1</v>
      </c>
      <c r="H27" s="270">
        <v>1656</v>
      </c>
      <c r="I27" s="259">
        <v>0.88</v>
      </c>
      <c r="J27" s="142">
        <v>0.85</v>
      </c>
      <c r="K27" s="126">
        <f t="shared" si="3"/>
        <v>1238.6879999999999</v>
      </c>
      <c r="L27" s="272"/>
      <c r="M27" s="271"/>
    </row>
    <row r="28" spans="2:13" ht="38.25">
      <c r="B28" s="124">
        <v>7</v>
      </c>
      <c r="C28" s="125" t="s">
        <v>257</v>
      </c>
      <c r="D28" s="261">
        <v>62</v>
      </c>
      <c r="E28" s="263" t="s">
        <v>250</v>
      </c>
      <c r="F28" s="262" t="s">
        <v>248</v>
      </c>
      <c r="G28" s="270">
        <v>2</v>
      </c>
      <c r="H28" s="341">
        <v>1656</v>
      </c>
      <c r="I28" s="259">
        <v>0.85</v>
      </c>
      <c r="J28" s="142">
        <v>0.85</v>
      </c>
      <c r="K28" s="126">
        <f t="shared" si="3"/>
        <v>2392.9199999999996</v>
      </c>
      <c r="L28" s="356" t="s">
        <v>300</v>
      </c>
      <c r="M28" s="357" t="s">
        <v>299</v>
      </c>
    </row>
    <row r="29" spans="2:13" ht="34.5" customHeight="1">
      <c r="B29" s="124">
        <v>8</v>
      </c>
      <c r="C29" s="125" t="s">
        <v>281</v>
      </c>
      <c r="D29" s="261">
        <f>36*3</f>
        <v>108</v>
      </c>
      <c r="E29" s="263" t="s">
        <v>279</v>
      </c>
      <c r="F29" s="262" t="s">
        <v>248</v>
      </c>
      <c r="G29" s="270">
        <v>3</v>
      </c>
      <c r="H29" s="341">
        <v>1656</v>
      </c>
      <c r="I29" s="259">
        <v>0.88</v>
      </c>
      <c r="J29" s="142">
        <v>0.85</v>
      </c>
      <c r="K29" s="126">
        <f t="shared" si="3"/>
        <v>3716.0639999999999</v>
      </c>
      <c r="L29" s="356"/>
      <c r="M29" s="358"/>
    </row>
    <row r="30" spans="2:13" ht="38.25">
      <c r="B30" s="124">
        <v>9</v>
      </c>
      <c r="C30" s="125" t="s">
        <v>253</v>
      </c>
      <c r="D30" s="261">
        <v>144</v>
      </c>
      <c r="E30" s="263" t="s">
        <v>252</v>
      </c>
      <c r="F30" s="262" t="s">
        <v>248</v>
      </c>
      <c r="G30" s="270">
        <v>4</v>
      </c>
      <c r="H30" s="341">
        <v>1656</v>
      </c>
      <c r="I30" s="259">
        <v>0.88</v>
      </c>
      <c r="J30" s="142">
        <v>0.85</v>
      </c>
      <c r="K30" s="126">
        <f t="shared" si="3"/>
        <v>4954.7519999999995</v>
      </c>
      <c r="L30" s="356"/>
      <c r="M30" s="358"/>
    </row>
    <row r="31" spans="2:13" ht="48" customHeight="1" thickBot="1">
      <c r="B31" s="127">
        <v>12</v>
      </c>
      <c r="C31" s="128" t="s">
        <v>282</v>
      </c>
      <c r="D31" s="275">
        <f>36*6</f>
        <v>216</v>
      </c>
      <c r="E31" s="265" t="s">
        <v>280</v>
      </c>
      <c r="F31" s="276" t="s">
        <v>248</v>
      </c>
      <c r="G31" s="129">
        <v>6</v>
      </c>
      <c r="H31" s="341">
        <v>1656</v>
      </c>
      <c r="I31" s="260">
        <v>0.88</v>
      </c>
      <c r="J31" s="143">
        <v>0.85</v>
      </c>
      <c r="K31" s="131">
        <f t="shared" si="3"/>
        <v>7432.1279999999997</v>
      </c>
      <c r="L31" s="130"/>
      <c r="M31" s="132"/>
    </row>
  </sheetData>
  <mergeCells count="10">
    <mergeCell ref="L28:L30"/>
    <mergeCell ref="M28:M30"/>
    <mergeCell ref="L8:L10"/>
    <mergeCell ref="M8:M10"/>
    <mergeCell ref="L11:L13"/>
    <mergeCell ref="M11:M13"/>
    <mergeCell ref="M14:M16"/>
    <mergeCell ref="L14:L16"/>
    <mergeCell ref="L22:L24"/>
    <mergeCell ref="M22:M24"/>
  </mergeCells>
  <hyperlinks>
    <hyperlink ref="M11" r:id="rId1"/>
    <hyperlink ref="M8" r:id="rId2"/>
    <hyperlink ref="F27" r:id="rId3"/>
    <hyperlink ref="M22" r:id="rId4"/>
    <hyperlink ref="F30" r:id="rId5"/>
    <hyperlink ref="F9" r:id="rId6"/>
    <hyperlink ref="M28" r:id="rId7"/>
    <hyperlink ref="F28" r:id="rId8"/>
    <hyperlink ref="F29" r:id="rId9"/>
    <hyperlink ref="F22" r:id="rId10"/>
    <hyperlink ref="F31" r:id="rId11"/>
  </hyperlinks>
  <pageMargins left="0.7" right="0.7" top="0.75" bottom="0.75" header="0.3" footer="0.3"/>
  <pageSetup orientation="portrait" verticalDpi="1200"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3A2ECC659B7C48AB0AD61B3802BD54" ma:contentTypeVersion="0" ma:contentTypeDescription="Create a new document." ma:contentTypeScope="" ma:versionID="487f792cfc71e9ac117cc3d1b24b1a8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1DD66D-1F6A-464D-B4F1-6559535E500B}"/>
</file>

<file path=customXml/itemProps2.xml><?xml version="1.0" encoding="utf-8"?>
<ds:datastoreItem xmlns:ds="http://schemas.openxmlformats.org/officeDocument/2006/customXml" ds:itemID="{3B82A412-98C8-4238-80AA-7131D5F4D5CC}"/>
</file>

<file path=customXml/itemProps3.xml><?xml version="1.0" encoding="utf-8"?>
<ds:datastoreItem xmlns:ds="http://schemas.openxmlformats.org/officeDocument/2006/customXml" ds:itemID="{8103BC4A-6C3A-4454-A07C-C75E8DD7A4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CFL</vt:lpstr>
      <vt:lpstr>CMH</vt:lpstr>
      <vt:lpstr>Elec - HID</vt:lpstr>
      <vt:lpstr>Halogen IR</vt:lpstr>
      <vt:lpstr>Specialty Products</vt:lpstr>
      <vt:lpstr>IPL_Ref_Lighting-HPT8-RWT8-NR</vt:lpstr>
      <vt:lpstr>HPT8 RWT8</vt:lpstr>
      <vt:lpstr>High Bay</vt:lpstr>
      <vt:lpstr>Reference Tables</vt:lpstr>
      <vt:lpstr>Assumptions</vt:lpstr>
      <vt:lpstr>Assumptions!_MailEndCompose</vt:lpstr>
      <vt:lpstr>CFL!Print_Area</vt:lpstr>
      <vt:lpstr>CMH!Print_Area</vt:lpstr>
      <vt:lpstr>'Elec - HID'!Print_Area</vt:lpstr>
      <vt:lpstr>'Halogen IR'!Print_Area</vt:lpstr>
      <vt:lpstr>'HPT8 RWT8'!Print_Area</vt:lpstr>
      <vt:lpstr>'Specialty Products'!Print_Area</vt:lpstr>
    </vt:vector>
  </TitlesOfParts>
  <Company>Vermont Energy Investment Corp.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Gabe Arnold</dc:creator>
  <cp:lastModifiedBy>Asa Parker</cp:lastModifiedBy>
  <cp:lastPrinted>2005-11-04T14:34:25Z</cp:lastPrinted>
  <dcterms:created xsi:type="dcterms:W3CDTF">2005-10-31T18:45:32Z</dcterms:created>
  <dcterms:modified xsi:type="dcterms:W3CDTF">2016-06-24T17:56:47Z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0x010100083A2ECC659B7C48AB0AD61B3802BD54</vt:lpwstr>
  </property>
</Properties>
</file>